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0\SOM\SKA\Endla 8\Muudatus 11\"/>
    </mc:Choice>
  </mc:AlternateContent>
  <xr:revisionPtr revIDLastSave="0" documentId="13_ncr:1_{9E3902D0-4810-4B29-9B56-F55500D4B429}" xr6:coauthVersionLast="45" xr6:coauthVersionMax="45" xr10:uidLastSave="{00000000-0000-0000-0000-000000000000}"/>
  <workbookProtection workbookAlgorithmName="SHA-512" workbookHashValue="VEvbCax6To5wPb8sFadHIqfXJEKKW++dRxL+bMpUSaOsrSgFzNgRfa7DX/9Q2GtpiaCUHeB/ysnJmTNem+m/CA==" workbookSaltValue="yaxCiNBQhqHiqcDvZ2cyVg==" workbookSpinCount="100000" lockStructure="1"/>
  <bookViews>
    <workbookView xWindow="-12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4" i="11" s="1"/>
  <c r="N2" i="11"/>
  <c r="N4" i="11" s="1"/>
  <c r="O2" i="11"/>
  <c r="O4" i="11" s="1"/>
  <c r="P2" i="11"/>
  <c r="P4" i="11" s="1"/>
  <c r="Q2" i="11"/>
  <c r="Q4" i="11" s="1"/>
  <c r="L2" i="11"/>
  <c r="L4" i="11" s="1"/>
  <c r="K2" i="11"/>
  <c r="K4" i="11" s="1"/>
  <c r="R2" i="11"/>
  <c r="R4" i="11" s="1"/>
  <c r="J2" i="11"/>
  <c r="J4" i="11" s="1"/>
  <c r="S2" i="11"/>
  <c r="S4" i="11" s="1"/>
  <c r="T2" i="11"/>
  <c r="T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4" i="11" s="1"/>
  <c r="E93" i="4"/>
  <c r="E92" i="4"/>
  <c r="E94" i="4"/>
  <c r="E87" i="4"/>
  <c r="E85" i="4"/>
  <c r="E88" i="4"/>
  <c r="E91" i="4"/>
  <c r="E89" i="4"/>
  <c r="AB3" i="1"/>
  <c r="BA5" i="11" l="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4" i="11" s="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4" i="11" s="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4"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4"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4"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4" i="11" s="1"/>
  <c r="AR4" i="11" s="1"/>
  <c r="E151" i="4"/>
  <c r="E148" i="4"/>
  <c r="E145" i="4"/>
  <c r="E154" i="4"/>
  <c r="E153" i="4"/>
  <c r="E147" i="4"/>
  <c r="E149" i="4"/>
  <c r="E152" i="4"/>
  <c r="G6" i="4"/>
  <c r="F6" i="4"/>
  <c r="G14" i="4"/>
  <c r="F14" i="4"/>
  <c r="G32" i="4"/>
  <c r="F32" i="4"/>
  <c r="G5" i="4"/>
  <c r="F5" i="4"/>
  <c r="G41" i="4"/>
  <c r="D41" i="4"/>
  <c r="F41" i="4"/>
  <c r="G23" i="4"/>
  <c r="F23" i="4"/>
  <c r="C51" i="4"/>
  <c r="C42" i="4"/>
  <c r="C24" i="4"/>
  <c r="C15" i="4"/>
  <c r="C33" i="4"/>
  <c r="AT4" i="11" l="1"/>
  <c r="AU4" i="11"/>
  <c r="AD4" i="11"/>
  <c r="AL4" i="11"/>
  <c r="AM4" i="11"/>
  <c r="AI4" i="11"/>
  <c r="AE4" i="11"/>
  <c r="AC4" i="11"/>
  <c r="AJ4" i="11"/>
  <c r="AK4" i="11"/>
  <c r="AF4" i="11"/>
  <c r="AG4" i="11"/>
  <c r="AH4" i="11"/>
  <c r="AN4" i="11"/>
  <c r="AO4" i="11"/>
  <c r="AP4" i="11"/>
  <c r="AS4" i="11"/>
  <c r="AQ4"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G20" i="4"/>
  <c r="F20"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C40" i="4" l="1"/>
  <c r="G30" i="4"/>
  <c r="F30"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<sst xmlns="http://schemas.openxmlformats.org/spreadsheetml/2006/main" count="2434" uniqueCount="258">
  <si>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</si>
  <si>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</si>
  <si>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</si>
  <si>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</si>
  <si>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</si>
  <si>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</si>
  <si>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</si>
  <si>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</si>
  <si>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</si>
  <si>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</si>
  <si>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</si>
  <si>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</si>
  <si>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</si>
  <si>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</si>
  <si>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</si>
  <si>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</si>
  <si>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</si>
  <si>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</si>
  <si>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</si>
  <si>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</si>
  <si>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</si>
  <si>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</si>
  <si>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</si>
  <si>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</si>
  <si>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</si>
  <si>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</si>
  <si>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</si>
  <si>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</si>
  <si>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</si>
  <si>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</si>
  <si>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</si>
  <si>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</si>
  <si>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</si>
  <si>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</si>
  <si>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</si>
  <si>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</si>
  <si>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</si>
  <si>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</si>
  <si>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</si>
  <si>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</si>
  <si>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</si>
  <si>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</si>
  <si>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</si>
  <si>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</si>
  <si>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</si>
  <si>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</si>
  <si>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</si>
  <si>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</si>
  <si>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</si>
  <si>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</si>
  <si>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</si>
  <si>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</si>
  <si>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</si>
  <si>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</si>
  <si>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</si>
  <si>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</si>
  <si>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</si>
  <si>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</si>
  <si>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</si>
  <si>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</si>
  <si>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</si>
  <si>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</si>
  <si>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</si>
  <si>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</si>
  <si>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</si>
  <si>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</si>
  <si>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</si>
  <si>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</si>
  <si>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</si>
  <si>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</si>
  <si>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</si>
  <si>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</si>
  <si>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</si>
  <si>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</si>
  <si>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</si>
  <si>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</si>
  <si>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</si>
  <si>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</si>
  <si>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</si>
  <si>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</si>
  <si>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</si>
  <si>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</si>
  <si>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</si>
  <si>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</si>
  <si>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</si>
  <si>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</si>
  <si>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</si>
  <si>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</si>
  <si>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</si>
  <si>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</si>
  <si>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</si>
  <si>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</si>
  <si>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</si>
  <si>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</si>
  <si>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</si>
  <si>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</si>
  <si>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</si>
  <si>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</si>
  <si>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</si>
  <si>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</si>
  <si>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</si>
  <si>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</si>
  <si>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</si>
  <si>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</si>
  <si>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</si>
  <si>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</si>
  <si>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</si>
  <si>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</si>
  <si>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</si>
  <si>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</si>
  <si>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</si>
  <si>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</si>
  <si>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</si>
  <si>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</si>
  <si>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</si>
  <si>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</si>
  <si>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</si>
  <si>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</si>
  <si>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</si>
  <si>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</si>
  <si>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</si>
  <si>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</si>
  <si>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</si>
  <si>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</si>
  <si>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</si>
  <si>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</si>
  <si>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</si>
  <si>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</si>
  <si>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</si>
  <si>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</si>
  <si>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</si>
  <si>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</si>
  <si>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</si>
  <si>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</si>
  <si>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</si>
  <si>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</si>
  <si>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</si>
  <si>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</si>
  <si>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</si>
  <si>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</si>
  <si>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</si>
  <si>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</si>
  <si>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</si>
  <si>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</si>
  <si>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</si>
  <si>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</si>
  <si>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</si>
  <si>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</si>
  <si>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</si>
  <si>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</si>
  <si>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</si>
  <si>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</si>
  <si>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</si>
  <si>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</si>
  <si>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</si>
  <si>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</si>
  <si>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</si>
  <si>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</si>
  <si>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</si>
  <si>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</si>
  <si>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</si>
  <si>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</si>
  <si>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</si>
  <si>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</si>
  <si>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</si>
  <si>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</si>
  <si>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</si>
  <si>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</si>
  <si>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</si>
  <si>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</si>
  <si>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</si>
  <si>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</si>
  <si>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</si>
  <si>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</si>
  <si>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</si>
  <si>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</si>
  <si>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</si>
  <si>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</si>
  <si>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</si>
  <si>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</si>
  <si>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</si>
  <si>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</si>
  <si>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</si>
  <si>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</si>
  <si>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</si>
  <si>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</si>
  <si>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</si>
  <si>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</si>
  <si>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</si>
  <si>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</si>
  <si>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</si>
  <si>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</si>
  <si>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</si>
  <si>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</si>
  <si>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</si>
  <si>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</si>
  <si>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</si>
  <si>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</si>
  <si>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</si>
  <si>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</si>
  <si>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</si>
  <si>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</si>
  <si>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</si>
  <si>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</si>
  <si>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</si>
  <si>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</si>
  <si>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</si>
  <si>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</si>
  <si>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</si>
  <si>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</si>
  <si>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</si>
  <si>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</si>
  <si>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</si>
  <si>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</si>
  <si>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</si>
  <si>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</si>
  <si>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</si>
  <si>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</si>
  <si>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</si>
  <si>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</si>
  <si>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</si>
  <si>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</si>
  <si>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</si>
  <si>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</si>
  <si>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</si>
  <si>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</si>
  <si>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</si>
  <si>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</si>
  <si>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</si>
  <si>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</si>
  <si>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</si>
  <si>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</si>
  <si>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</si>
  <si>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</si>
  <si>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</si>
  <si>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</si>
  <si>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</si>
  <si>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</si>
  <si>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</si>
  <si>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</si>
  <si>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</si>
  <si>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</si>
  <si>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</si>
  <si>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</si>
  <si>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</si>
  <si>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</si>
  <si>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</si>
  <si>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</si>
  <si>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Ametihoone</t>
  </si>
  <si>
    <t>Endla tn 8, Tallinn</t>
  </si>
  <si>
    <t>K-106</t>
  </si>
  <si>
    <t>OÜ TLN TIB</t>
  </si>
  <si>
    <t>168A</t>
  </si>
  <si>
    <t>Sotsiaalkindlustusamet</t>
  </si>
  <si>
    <t>Aktiivne vakantsus</t>
  </si>
  <si>
    <t>ENDLA8_04</t>
  </si>
  <si>
    <t>Riigi Kaitseinvesteeringute Keskus</t>
  </si>
  <si>
    <t>ENDLA8_00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</si>
</sst>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62">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57" dataDxfId="56">
  <tableColumns count="2">
    <tableColumn id="1" xr3:uid="{00000000-0010-0000-0000-000001000000}" name="Hoone Eksplikatsioon" dataDxfId="55"/>
    <tableColumn id="2" xr3:uid="{00000000-0010-0000-0000-000002000000}" name="Kogus" dataDxfId="54">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0" zoomScaleNormal="80" workbookViewId="0">
      <pane ySplit="2" topLeftCell="A3" activePane="bottomLeft" state="frozen"/>
      <selection activeCell="G1" sqref="G1"/>
      <selection pane="bottomLeft" activeCell="BA3" sqref="AZ3:BA3"/>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22.42578125" style="12" bestFit="1" customWidth="1"/>
    <col min="7" max="7" width="26" style="12" bestFit="1" customWidth="1"/>
    <col min="8" max="8" width="32.140625" style="12" bestFit="1" customWidth="1"/>
    <col min="9" max="9" width="12.42578125" style="12" bestFit="1" customWidth="1"/>
    <col min="10" max="47" width="11.5703125" style="12" hidden="1" customWidth="1" outlineLevel="1"/>
    <col min="48" max="48" width="3.28515625" style="12" customWidth="1" collapsed="1"/>
    <col min="49" max="49" width="32.140625" style="12" bestFit="1" customWidth="1"/>
    <col min="50" max="50" width="11" style="12" bestFit="1"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29.28515625" style="12" customWidth="1"/>
    <col min="59" max="59" width="11" style="12" bestFit="1"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Sotsiaalkindlustusamet</v>
      </c>
      <c r="K2" s="18" t="str">
        <f ca="1">Eksplikatsioon!P3</f>
        <v>Riigi Kaitseinvesteeringute Keskus</v>
      </c>
      <c r="L2" s="18" t="str">
        <f ca="1">Eksplikatsioon!Q3</f>
        <v>Aktiivne vakantsus</v>
      </c>
      <c r="M2" s="18" t="str">
        <f ca="1">Eksplikatsioon!R3</f>
        <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Sotsiaalkindlustusamet</v>
      </c>
      <c r="AD2" s="18" t="str">
        <f ca="1">Eksplikatsioon!P3</f>
        <v>Riigi Kaitseinvesteeringute Keskus</v>
      </c>
      <c r="AE2" s="18" t="str">
        <f ca="1">Eksplikatsioon!Q3</f>
        <v>Aktiivne vakantsus</v>
      </c>
      <c r="AF2" s="18" t="str">
        <f ca="1">Eksplikatsioon!R3</f>
        <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223</v>
      </c>
      <c r="BC2" s="80" t="s">
        <v>222</v>
      </c>
      <c r="BD2" s="80" t="s">
        <v>224</v>
      </c>
      <c r="BF2" s="79" t="s">
        <v>187</v>
      </c>
      <c r="BG2" s="79" t="s">
        <v>188</v>
      </c>
    </row>
    <row r="3" spans="1:59" x14ac:dyDescent="0.25">
      <c r="A3" s="33" t="str">
        <f>IF(Eksplikatsioon!A4=0,"",Eksplikatsioon!A4)</f>
        <v>00</v>
      </c>
      <c r="B3" s="77">
        <f>IF(Eksplikatsioon!B4=0,"",Eksplikatsioon!B4)</f>
        <v>1</v>
      </c>
      <c r="C3" s="33" t="str">
        <f>IF(Eksplikatsioon!C4=0,"",Eksplikatsioon!C4)</f>
        <v>VERTIKAALSETE ÜHENDUSTEEDE PIND</v>
      </c>
      <c r="D3" s="33" t="str">
        <f>IF(Eksplikatsioon!D4=0,"",Eksplikatsioon!D4)</f>
        <v>Trepp/Trepikoda</v>
      </c>
      <c r="E3" s="75">
        <f>IF(Eksplikatsioon!F4=0,"",Eksplikatsioon!F4)</f>
        <v>10.5</v>
      </c>
      <c r="F3" s="33" t="str">
        <f>IF(Eksplikatsioon!H4=0,"",Eksplikatsioon!H4)</f>
        <v/>
      </c>
      <c r="G3" s="33" t="str">
        <f>IF(Eksplikatsioon!J4=0,"",Eksplikatsioon!J4)</f>
        <v/>
      </c>
      <c r="H3" s="33" t="str">
        <f>IF(Eksplikatsioon!K4=0,"",Eksplikatsioon!K4)</f>
        <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Sotsiaalkindlustusamet</v>
      </c>
      <c r="AX3" s="51" t="str">
        <f t="shared" ref="AX3" si="0">IF(BG3&lt;&gt;"",BG3,"")</f>
        <v>ENDLA8_04</v>
      </c>
      <c r="AY3" s="48">
        <f>IF(BF3&lt;&gt;"",IF(SUMIFS(E:E,H:H,AW3,G:G,"Ainukasutuses pind",C:C,"ÜÜRITAV PIND")=0,0,SUMIFS(E:E,H:H,AW3,G:G,"Ainukasutuses pind",C:C,"ÜÜRITAV PIND")),IF(AW3="Aktiivne vakantsus",SUMIFS(E:E,C:C,"üüritav pind",G:G,"ainukasutuses pind")-SUM($AY$2:AY2),IF(AW3="Üüritav pind kokku",SUM($AY$2:AY2),"")))</f>
        <v>849.8000000000003</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14.989635722679196</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5.6531859915333467</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870.44282171421276</v>
      </c>
      <c r="BD3" s="60">
        <f ca="1">IFERROR(IF(AND(AW3&lt;&gt;"passiivne vakantsus"),BC3/(SUMIFS(BC:BC,AW:AW,"Üüritav pind kokku")),""),"")</f>
        <v>0.23455116318994715</v>
      </c>
      <c r="BF3" s="49" t="s">
        <v>253</v>
      </c>
      <c r="BG3" s="49" t="s">
        <v>255</v>
      </c>
    </row>
    <row r="4" spans="1:59" x14ac:dyDescent="0.25">
      <c r="A4" s="33" t="str">
        <f>IF(Eksplikatsioon!A5=0,"",Eksplikatsioon!A5)</f>
        <v>00</v>
      </c>
      <c r="B4" s="77">
        <f>IF(Eksplikatsioon!B5=0,"",Eksplikatsioon!B5)</f>
        <v>2</v>
      </c>
      <c r="C4" s="33" t="str">
        <f>IF(Eksplikatsioon!C5=0,"",Eksplikatsioon!C5)</f>
        <v>ÜÜRITAV PIND</v>
      </c>
      <c r="D4" s="33" t="str">
        <f>IF(Eksplikatsioon!D5=0,"",Eksplikatsioon!D5)</f>
        <v>Koridor</v>
      </c>
      <c r="E4" s="75">
        <f>IF(Eksplikatsioon!F5=0,"",Eksplikatsioon!F5)</f>
        <v>7.2</v>
      </c>
      <c r="F4" s="33" t="str">
        <f>IF(Eksplikatsioon!H5=0,"",Eksplikatsioon!H5)</f>
        <v/>
      </c>
      <c r="G4" s="33" t="str">
        <f>IF(Eksplikatsioon!J5=0,"",Eksplikatsioon!J5)</f>
        <v>Ühiskasutuses korruse pind</v>
      </c>
      <c r="H4" s="33" t="str">
        <f>IF(Eksplikatsioon!K5=0,"",Eksplikatsioon!K5)</f>
        <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Riigi Kaitseinvesteeringute Keskus</v>
      </c>
      <c r="AX4" s="51" t="str">
        <f t="shared" ref="AX4:AX9" si="2">IF(BG4&lt;&gt;"",BG4,"")</f>
        <v>ENDLA8_00</v>
      </c>
      <c r="AY4" s="48">
        <f>IF(BF4&lt;&gt;"",IF(SUMIFS(E:E,H:H,AW4,G:G,"Ainukasutuses pind",C:C,"ÜÜRITAV PIND")=0,0,SUMIFS(E:E,H:H,AW4,G:G,"Ainukasutuses pind",C:C,"ÜÜRITAV PIND")),IF(AW4="Aktiivne vakantsus",SUMIFS(E:E,C:C,"üüritav pind",G:G,"ainukasutuses pind")-SUM($AY$2:AY3),IF(AW4="Üüritav pind kokku",SUM($AY$2:AY3),"")))</f>
        <v>904.0999999999998</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2.8040658049353699</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6.01440980812579</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912.91847561306099</v>
      </c>
      <c r="BD4" s="60">
        <f t="shared" ref="BD4:BD9" ca="1" si="4">IFERROR(IF(AND(AW4&lt;&gt;"passiivne vakantsus"),BC4/(SUMIFS(BC:BC,AW:AW,"Üüritav pind kokku")),""),"")</f>
        <v>0.24599673293984564</v>
      </c>
      <c r="BF4" s="49" t="s">
        <v>256</v>
      </c>
      <c r="BG4" s="49" t="s">
        <v>257</v>
      </c>
    </row>
    <row r="5" spans="1:59" x14ac:dyDescent="0.25">
      <c r="A5" s="33" t="str">
        <f>IF(Eksplikatsioon!A6=0,"",Eksplikatsioon!A6)</f>
        <v>00</v>
      </c>
      <c r="B5" s="77">
        <f>IF(Eksplikatsioon!B6=0,"",Eksplikatsioon!B6)</f>
        <v>3</v>
      </c>
      <c r="C5" s="33" t="str">
        <f>IF(Eksplikatsioon!C6=0,"",Eksplikatsioon!C6)</f>
        <v>ÜÜRITAV PIND</v>
      </c>
      <c r="D5" s="33" t="str">
        <f>IF(Eksplikatsioon!D6=0,"",Eksplikatsioon!D6)</f>
        <v>Koridor</v>
      </c>
      <c r="E5" s="75">
        <f>IF(Eksplikatsioon!F6=0,"",Eksplikatsioon!F6)</f>
        <v>23.5</v>
      </c>
      <c r="F5" s="33" t="str">
        <f>IF(Eksplikatsioon!H6=0,"",Eksplikatsioon!H6)</f>
        <v/>
      </c>
      <c r="G5" s="33" t="str">
        <f>IF(Eksplikatsioon!J6=0,"",Eksplikatsioon!J6)</f>
        <v>Ühiskasutuses korruse pind</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Aktiivne vakantsus</v>
      </c>
      <c r="AX5" s="51" t="str">
        <f t="shared" si="2"/>
        <v/>
      </c>
      <c r="AY5" s="48">
        <f>IF(BF5&lt;&gt;"",IF(SUMIFS(E:E,H:H,AW5,G:G,"Ainukasutuses pind",C:C,"ÜÜRITAV PIND")=0,0,SUMIFS(E:E,H:H,AW5,G:G,"Ainukasutuses pind",C:C,"ÜÜRITAV PIND")),IF(AW5="Aktiivne vakantsus",SUMIFS(E:E,C:C,"üüritav pind",G:G,"ainukasutuses pind")-SUM($AY$2:AY4),IF(AW5="Üüritav pind kokku",SUM($AY$2:AY4),"")))</f>
        <v>1883.8999999999996</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31.306298472385429</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12.532404200340864</v>
      </c>
      <c r="BB5" s="48">
        <f ca="1">IF(OR(BF5&lt;&gt;"",AW5="Aktiivne vakantsus"),IFERROR(SUM(INDIRECT("r3c"&amp;MATCH($AW5,AC$2:AU$2,0)+28,FALSE):INDIRECT("r1002c"&amp;MATCH($AW5,AC$2:AU$2,0)+28,FALSE)),0),IF(AW5="Üüritav pind kokku",SUM($BB$2:BB4),""))</f>
        <v>0</v>
      </c>
      <c r="BC5" s="48">
        <f t="shared" ca="1" si="3"/>
        <v>1927.7387026727258</v>
      </c>
      <c r="BD5" s="60">
        <f t="shared" ca="1" si="4"/>
        <v>0.51945210387020724</v>
      </c>
      <c r="BF5" s="49"/>
      <c r="BG5" s="49"/>
    </row>
    <row r="6" spans="1:59" x14ac:dyDescent="0.25">
      <c r="A6" s="33" t="str">
        <f>IF(Eksplikatsioon!A7=0,"",Eksplikatsioon!A7)</f>
        <v>00</v>
      </c>
      <c r="B6" s="77">
        <f>IF(Eksplikatsioon!B7=0,"",Eksplikatsioon!B7)</f>
        <v>4</v>
      </c>
      <c r="C6" s="33" t="str">
        <f>IF(Eksplikatsioon!C7=0,"",Eksplikatsioon!C7)</f>
        <v>ÜÜRITAV PIND</v>
      </c>
      <c r="D6" s="33" t="str">
        <f>IF(Eksplikatsioon!D7=0,"",Eksplikatsioon!D7)</f>
        <v>Ujula</v>
      </c>
      <c r="E6" s="75">
        <f>IF(Eksplikatsioon!F7=0,"",Eksplikatsioon!F7)</f>
        <v>29.6</v>
      </c>
      <c r="F6" s="33" t="str">
        <f>IF(Eksplikatsioon!H7=0,"",Eksplikatsioon!H7)</f>
        <v/>
      </c>
      <c r="G6" s="33" t="str">
        <f>IF(Eksplikatsioon!J7=0,"",Eksplikatsioon!J7)</f>
        <v>Ainukasutuses pind</v>
      </c>
      <c r="H6" s="33" t="str">
        <f>IF(Eksplikatsioon!K7=0,"",Eksplikatsioon!K7)</f>
        <v>Aktiivne vakantsus</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Üüritav pind kokku</v>
      </c>
      <c r="AX6" s="51" t="str">
        <f t="shared" si="2"/>
        <v/>
      </c>
      <c r="AY6" s="48">
        <f>IF(BF6&lt;&gt;"",IF(SUMIFS(E:E,H:H,AW6,G:G,"Ainukasutuses pind",C:C,"ÜÜRITAV PIND")=0,0,SUMIFS(E:E,H:H,AW6,G:G,"Ainukasutuses pind",C:C,"ÜÜRITAV PIND")),IF(AW6="Aktiivne vakantsus",SUMIFS(E:E,C:C,"üüritav pind",G:G,"ainukasutuses pind")-SUM($AY$2:AY5),IF(AW6="Üüritav pind kokku",SUM($AY$2:AY5),"")))</f>
        <v>3637.7999999999997</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49.099999999999994</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24.2</v>
      </c>
      <c r="BB6" s="48">
        <f ca="1">IF(OR(BF6&lt;&gt;"",AW6="Aktiivne vakantsus"),IFERROR(SUM(INDIRECT("r3c"&amp;MATCH($AW6,AC$2:AU$2,0)+28,FALSE):INDIRECT("r1002c"&amp;MATCH($AW6,AC$2:AU$2,0)+28,FALSE)),0),IF(AW6="Üüritav pind kokku",SUM($BB$2:BB5),""))</f>
        <v>0</v>
      </c>
      <c r="BC6" s="48">
        <f t="shared" ca="1" si="3"/>
        <v>3711.0999999999995</v>
      </c>
      <c r="BD6" s="60">
        <f t="shared" ca="1" si="4"/>
        <v>1</v>
      </c>
      <c r="BF6" s="49"/>
      <c r="BG6" s="49"/>
    </row>
    <row r="7" spans="1:59" x14ac:dyDescent="0.25">
      <c r="A7" s="33" t="str">
        <f>IF(Eksplikatsioon!A8=0,"",Eksplikatsioon!A8)</f>
        <v>00</v>
      </c>
      <c r="B7" s="77">
        <f>IF(Eksplikatsioon!B8=0,"",Eksplikatsioon!B8)</f>
        <v>5</v>
      </c>
      <c r="C7" s="33" t="str">
        <f>IF(Eksplikatsioon!C8=0,"",Eksplikatsioon!C8)</f>
        <v>ÜÜRITAV PIND</v>
      </c>
      <c r="D7" s="33" t="str">
        <f>IF(Eksplikatsioon!D8=0,"",Eksplikatsioon!D8)</f>
        <v>Leiliruum</v>
      </c>
      <c r="E7" s="75">
        <f>IF(Eksplikatsioon!F8=0,"",Eksplikatsioon!F8)</f>
        <v>5.3</v>
      </c>
      <c r="F7" s="33" t="str">
        <f>IF(Eksplikatsioon!H8=0,"",Eksplikatsioon!H8)</f>
        <v/>
      </c>
      <c r="G7" s="33" t="str">
        <f>IF(Eksplikatsioon!J8=0,"",Eksplikatsioon!J8)</f>
        <v>Ainukasutuses pind</v>
      </c>
      <c r="H7" s="33" t="str">
        <f>IF(Eksplikatsioon!K8=0,"",Eksplikatsioon!K8)</f>
        <v>Aktiivne vakantsus</v>
      </c>
      <c r="I7" s="33" t="str">
        <f>IF(Eksplikatsioon!L8=0,"",Eksplikatsioon!L8)</f>
        <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Passiivne vakantsus</v>
      </c>
      <c r="AX7" s="51" t="str">
        <f t="shared" si="2"/>
        <v/>
      </c>
      <c r="AY7" s="48" t="str">
        <f>IF(BF7&lt;&gt;"",IF(SUMIFS(E:E,H:H,AW7,G:G,"Ainukasutuses pind",C:C,"ÜÜRITAV PIND")=0,0,SUMIFS(E:E,H:H,AW7,G:G,"Ainukasutuses pind",C:C,"ÜÜRITAV PIND")),IF(AW7="Aktiivne vakantsus",SUMIFS(E:E,C:C,"üüritav pind",G:G,"ainukasutuses pind")-SUM($AY$2:AY6),IF(AW7="Üüritav pind kokku",SUM($AY$2:AY6),"")))</f>
        <v/>
      </c>
      <c r="AZ7" s="48"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48"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48" t="str">
        <f ca="1">IF(OR(BF7&lt;&gt;"",AW7="Aktiivne vakantsus"),IFERROR(SUM(INDIRECT("r3c"&amp;MATCH($AW7,AC$2:AU$2,0)+28,FALSE):INDIRECT("r1002c"&amp;MATCH($AW7,AC$2:AU$2,0)+28,FALSE)),0),IF(AW7="Üüritav pind kokku",SUM($BB$2:BB6),""))</f>
        <v/>
      </c>
      <c r="BC7" s="48">
        <f t="shared" si="3"/>
        <v>0</v>
      </c>
      <c r="BD7" s="60" t="str">
        <f t="shared" si="4"/>
        <v/>
      </c>
      <c r="BF7" s="49"/>
      <c r="BG7" s="49"/>
    </row>
    <row r="8" spans="1:59" x14ac:dyDescent="0.25">
      <c r="A8" s="33" t="str">
        <f>IF(Eksplikatsioon!A9=0,"",Eksplikatsioon!A9)</f>
        <v>00</v>
      </c>
      <c r="B8" s="77">
        <f>IF(Eksplikatsioon!B9=0,"",Eksplikatsioon!B9)</f>
        <v>6</v>
      </c>
      <c r="C8" s="33" t="str">
        <f>IF(Eksplikatsioon!C9=0,"",Eksplikatsioon!C9)</f>
        <v>ÜÜRITAV PIND</v>
      </c>
      <c r="D8" s="33" t="str">
        <f>IF(Eksplikatsioon!D9=0,"",Eksplikatsioon!D9)</f>
        <v>Pesuruum</v>
      </c>
      <c r="E8" s="75">
        <f>IF(Eksplikatsioon!F9=0,"",Eksplikatsioon!F9)</f>
        <v>2.5</v>
      </c>
      <c r="F8" s="33" t="str">
        <f>IF(Eksplikatsioon!H9=0,"",Eksplikatsioon!H9)</f>
        <v/>
      </c>
      <c r="G8" s="33" t="str">
        <f>IF(Eksplikatsioon!J9=0,"",Eksplikatsioon!J9)</f>
        <v>Ainukasutuses pind</v>
      </c>
      <c r="H8" s="33" t="str">
        <f>IF(Eksplikatsioon!K9=0,"",Eksplikatsioon!K9)</f>
        <v>Aktiivne vakantsus</v>
      </c>
      <c r="I8" s="33" t="str">
        <f>IF(Eksplikatsioon!L9=0,"",Eksplikatsioon!L9)</f>
        <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
      </c>
      <c r="AX8" s="51" t="str">
        <f t="shared" si="2"/>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t="str">
        <f t="shared" si="3"/>
        <v/>
      </c>
      <c r="BD8" s="60" t="str">
        <f t="shared" ca="1" si="4"/>
        <v/>
      </c>
      <c r="BF8" s="50"/>
      <c r="BG8" s="50"/>
    </row>
    <row r="9" spans="1:59" x14ac:dyDescent="0.25">
      <c r="A9" s="33" t="str">
        <f>IF(Eksplikatsioon!A10=0,"",Eksplikatsioon!A10)</f>
        <v>00</v>
      </c>
      <c r="B9" s="77">
        <f>IF(Eksplikatsioon!B10=0,"",Eksplikatsioon!B10)</f>
        <v>7</v>
      </c>
      <c r="C9" s="33" t="str">
        <f>IF(Eksplikatsioon!C10=0,"",Eksplikatsioon!C10)</f>
        <v>ÜÜRITAV PIND</v>
      </c>
      <c r="D9" s="33" t="str">
        <f>IF(Eksplikatsioon!D10=0,"",Eksplikatsioon!D10)</f>
        <v>Riietusruum</v>
      </c>
      <c r="E9" s="75">
        <f>IF(Eksplikatsioon!F10=0,"",Eksplikatsioon!F10)</f>
        <v>5.4</v>
      </c>
      <c r="F9" s="33" t="str">
        <f>IF(Eksplikatsioon!H10=0,"",Eksplikatsioon!H10)</f>
        <v/>
      </c>
      <c r="G9" s="33" t="str">
        <f>IF(Eksplikatsioon!J10=0,"",Eksplikatsioon!J10)</f>
        <v>Ainukasutuses pind</v>
      </c>
      <c r="H9" s="33" t="str">
        <f>IF(Eksplikatsioon!K10=0,"",Eksplikatsioon!K10)</f>
        <v>Aktiivne vakantsus</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3"/>
        <v/>
      </c>
      <c r="BD9" s="60" t="str">
        <f t="shared" ca="1" si="4"/>
        <v/>
      </c>
      <c r="BF9" s="50"/>
      <c r="BG9" s="50"/>
    </row>
    <row r="10" spans="1:59" x14ac:dyDescent="0.25">
      <c r="A10" s="33" t="str">
        <f>IF(Eksplikatsioon!A11=0,"",Eksplikatsioon!A11)</f>
        <v>00</v>
      </c>
      <c r="B10" s="77">
        <f>IF(Eksplikatsioon!B11=0,"",Eksplikatsioon!B11)</f>
        <v>8</v>
      </c>
      <c r="C10" s="33" t="str">
        <f>IF(Eksplikatsioon!C11=0,"",Eksplikatsioon!C11)</f>
        <v>ÜÜRITAV PIND</v>
      </c>
      <c r="D10" s="33" t="str">
        <f>IF(Eksplikatsioon!D11=0,"",Eksplikatsioon!D11)</f>
        <v>WC</v>
      </c>
      <c r="E10" s="75">
        <f>IF(Eksplikatsioon!F11=0,"",Eksplikatsioon!F11)</f>
        <v>1.1000000000000001</v>
      </c>
      <c r="F10" s="33" t="str">
        <f>IF(Eksplikatsioon!H11=0,"",Eksplikatsioon!H11)</f>
        <v/>
      </c>
      <c r="G10" s="33" t="str">
        <f>IF(Eksplikatsioon!J11=0,"",Eksplikatsioon!J11)</f>
        <v>Ainukasutuses pind</v>
      </c>
      <c r="H10" s="33" t="str">
        <f>IF(Eksplikatsioon!K11=0,"",Eksplikatsioon!K11)</f>
        <v>Aktiivne vakantsus</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0" t="str">
        <f t="shared" ref="BD10:BD48" ca="1" si="8">IFERROR(IF(AND(AW10&lt;&gt;"passiivne vakantsus"),BC10/(SUMIFS(BC:BC,AW:AW,"Üüritav pind kokku")),""),"")</f>
        <v/>
      </c>
      <c r="BF10" s="50"/>
      <c r="BG10" s="50"/>
    </row>
    <row r="11" spans="1:59" x14ac:dyDescent="0.25">
      <c r="A11" s="33" t="str">
        <f>IF(Eksplikatsioon!A12=0,"",Eksplikatsioon!A12)</f>
        <v>00</v>
      </c>
      <c r="B11" s="77">
        <f>IF(Eksplikatsioon!B12=0,"",Eksplikatsioon!B12)</f>
        <v>9</v>
      </c>
      <c r="C11" s="33" t="str">
        <f>IF(Eksplikatsioon!C12=0,"",Eksplikatsioon!C12)</f>
        <v>ÜÜRITAV PIND</v>
      </c>
      <c r="D11" s="33" t="str">
        <f>IF(Eksplikatsioon!D12=0,"",Eksplikatsioon!D12)</f>
        <v>Eesruum</v>
      </c>
      <c r="E11" s="75">
        <f>IF(Eksplikatsioon!F12=0,"",Eksplikatsioon!F12)</f>
        <v>0.8</v>
      </c>
      <c r="F11" s="33" t="str">
        <f>IF(Eksplikatsioon!H12=0,"",Eksplikatsioon!H12)</f>
        <v/>
      </c>
      <c r="G11" s="33" t="str">
        <f>IF(Eksplikatsioon!J12=0,"",Eksplikatsioon!J12)</f>
        <v>Ainukasutuses pind</v>
      </c>
      <c r="H11" s="33" t="str">
        <f>IF(Eksplikatsioon!K12=0,"",Eksplikatsioon!K12)</f>
        <v>Aktiivne vakantsus</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0" t="str">
        <f t="shared" ca="1" si="8"/>
        <v/>
      </c>
      <c r="BF11" s="50"/>
      <c r="BG11" s="50"/>
    </row>
    <row r="12" spans="1:59" x14ac:dyDescent="0.25">
      <c r="A12" s="33" t="str">
        <f>IF(Eksplikatsioon!A13=0,"",Eksplikatsioon!A13)</f>
        <v>00</v>
      </c>
      <c r="B12" s="77">
        <f>IF(Eksplikatsioon!B13=0,"",Eksplikatsioon!B13)</f>
        <v>10</v>
      </c>
      <c r="C12" s="33" t="str">
        <f>IF(Eksplikatsioon!C13=0,"",Eksplikatsioon!C13)</f>
        <v>ÜÜRITAV PIND</v>
      </c>
      <c r="D12" s="33" t="str">
        <f>IF(Eksplikatsioon!D13=0,"",Eksplikatsioon!D13)</f>
        <v>Kabinet/Büroo</v>
      </c>
      <c r="E12" s="75">
        <f>IF(Eksplikatsioon!F13=0,"",Eksplikatsioon!F13)</f>
        <v>24.3</v>
      </c>
      <c r="F12" s="33" t="str">
        <f>IF(Eksplikatsioon!H13=0,"",Eksplikatsioon!H13)</f>
        <v/>
      </c>
      <c r="G12" s="33" t="str">
        <f>IF(Eksplikatsioon!J13=0,"",Eksplikatsioon!J13)</f>
        <v>Ainukasutuses pind</v>
      </c>
      <c r="H12" s="33" t="str">
        <f>IF(Eksplikatsioon!K13=0,"",Eksplikatsioon!K13)</f>
        <v>Riigi Kaitseinvesteeringute Keskus</v>
      </c>
      <c r="I12" s="33" t="str">
        <f>IF(Eksplikatsioon!L13=0,"",Eksplikatsioon!L13)</f>
        <v>ENDLA8_00</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0" t="str">
        <f t="shared" ca="1" si="8"/>
        <v/>
      </c>
      <c r="BF12" s="50"/>
      <c r="BG12" s="50"/>
    </row>
    <row r="13" spans="1:59" x14ac:dyDescent="0.25">
      <c r="A13" s="33" t="str">
        <f>IF(Eksplikatsioon!A14=0,"",Eksplikatsioon!A14)</f>
        <v>00</v>
      </c>
      <c r="B13" s="77">
        <f>IF(Eksplikatsioon!B14=0,"",Eksplikatsioon!B14)</f>
        <v>12</v>
      </c>
      <c r="C13" s="33" t="str">
        <f>IF(Eksplikatsioon!C14=0,"",Eksplikatsioon!C14)</f>
        <v>ÜÜRITAV PIND</v>
      </c>
      <c r="D13" s="33" t="str">
        <f>IF(Eksplikatsioon!D14=0,"",Eksplikatsioon!D14)</f>
        <v>Eriotstarbeline ruum</v>
      </c>
      <c r="E13" s="75">
        <f>IF(Eksplikatsioon!F14=0,"",Eksplikatsioon!F14)</f>
        <v>11.1</v>
      </c>
      <c r="F13" s="33" t="str">
        <f>IF(Eksplikatsioon!H14=0,"",Eksplikatsioon!H14)</f>
        <v/>
      </c>
      <c r="G13" s="33" t="str">
        <f>IF(Eksplikatsioon!J14=0,"",Eksplikatsioon!J14)</f>
        <v>Ühiskasutuses korruse pind</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25">
      <c r="A14" s="33" t="str">
        <f>IF(Eksplikatsioon!A15=0,"",Eksplikatsioon!A15)</f>
        <v>00</v>
      </c>
      <c r="B14" s="77">
        <f>IF(Eksplikatsioon!B15=0,"",Eksplikatsioon!B15)</f>
        <v>13</v>
      </c>
      <c r="C14" s="33" t="str">
        <f>IF(Eksplikatsioon!C15=0,"",Eksplikatsioon!C15)</f>
        <v>ÜÜRITAV PIND</v>
      </c>
      <c r="D14" s="33" t="str">
        <f>IF(Eksplikatsioon!D15=0,"",Eksplikatsioon!D15)</f>
        <v>Arhiiv</v>
      </c>
      <c r="E14" s="75">
        <f>IF(Eksplikatsioon!F15=0,"",Eksplikatsioon!F15)</f>
        <v>34.200000000000003</v>
      </c>
      <c r="F14" s="33" t="str">
        <f>IF(Eksplikatsioon!H15=0,"",Eksplikatsioon!H15)</f>
        <v/>
      </c>
      <c r="G14" s="33" t="str">
        <f>IF(Eksplikatsioon!J15=0,"",Eksplikatsioon!J15)</f>
        <v>Ainukasutuses pind</v>
      </c>
      <c r="H14" s="33" t="str">
        <f>IF(Eksplikatsioon!K15=0,"",Eksplikatsioon!K15)</f>
        <v>Aktiivne vakantsus</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25">
      <c r="A15" s="33" t="str">
        <f>IF(Eksplikatsioon!A16=0,"",Eksplikatsioon!A16)</f>
        <v>00</v>
      </c>
      <c r="B15" s="77">
        <f>IF(Eksplikatsioon!B16=0,"",Eksplikatsioon!B16)</f>
        <v>14</v>
      </c>
      <c r="C15" s="33" t="str">
        <f>IF(Eksplikatsioon!C16=0,"",Eksplikatsioon!C16)</f>
        <v>ÜÜRITAV PIND</v>
      </c>
      <c r="D15" s="33" t="str">
        <f>IF(Eksplikatsioon!D16=0,"",Eksplikatsioon!D16)</f>
        <v>Kabinet/Büroo</v>
      </c>
      <c r="E15" s="75">
        <f>IF(Eksplikatsioon!F16=0,"",Eksplikatsioon!F16)</f>
        <v>9.8000000000000007</v>
      </c>
      <c r="F15" s="33" t="str">
        <f>IF(Eksplikatsioon!H16=0,"",Eksplikatsioon!H16)</f>
        <v/>
      </c>
      <c r="G15" s="33" t="str">
        <f>IF(Eksplikatsioon!J16=0,"",Eksplikatsioon!J16)</f>
        <v>Ainukasutuses pind</v>
      </c>
      <c r="H15" s="33" t="str">
        <f>IF(Eksplikatsioon!K16=0,"",Eksplikatsioon!K16)</f>
        <v>Sotsiaalkindlustusamet</v>
      </c>
      <c r="I15" s="33" t="str">
        <f>IF(Eksplikatsioon!L16=0,"",Eksplikatsioon!L16)</f>
        <v>ENDLA8_04</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25">
      <c r="A16" s="33" t="str">
        <f>IF(Eksplikatsioon!A17=0,"",Eksplikatsioon!A17)</f>
        <v>00</v>
      </c>
      <c r="B16" s="77">
        <f>IF(Eksplikatsioon!B17=0,"",Eksplikatsioon!B17)</f>
        <v>15</v>
      </c>
      <c r="C16" s="33" t="str">
        <f>IF(Eksplikatsioon!C17=0,"",Eksplikatsioon!C17)</f>
        <v>ÜÜRITAV PIND</v>
      </c>
      <c r="D16" s="33" t="str">
        <f>IF(Eksplikatsioon!D17=0,"",Eksplikatsioon!D17)</f>
        <v>Arhiiv</v>
      </c>
      <c r="E16" s="75">
        <f>IF(Eksplikatsioon!F17=0,"",Eksplikatsioon!F17)</f>
        <v>18.3</v>
      </c>
      <c r="F16" s="33" t="str">
        <f>IF(Eksplikatsioon!H17=0,"",Eksplikatsioon!H17)</f>
        <v/>
      </c>
      <c r="G16" s="33" t="str">
        <f>IF(Eksplikatsioon!J17=0,"",Eksplikatsioon!J17)</f>
        <v>Ainukasutuses pind</v>
      </c>
      <c r="H16" s="33" t="str">
        <f>IF(Eksplikatsioon!K17=0,"",Eksplikatsioon!K17)</f>
        <v>Aktiivne vakantsus</v>
      </c>
      <c r="I16" s="33" t="str">
        <f>IF(Eksplikatsioon!L17=0,"",Eksplikatsioon!L17)</f>
        <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25">
      <c r="A17" s="33" t="str">
        <f>IF(Eksplikatsioon!A18=0,"",Eksplikatsioon!A18)</f>
        <v>00</v>
      </c>
      <c r="B17" s="77">
        <f>IF(Eksplikatsioon!B18=0,"",Eksplikatsioon!B18)</f>
        <v>16</v>
      </c>
      <c r="C17" s="33" t="str">
        <f>IF(Eksplikatsioon!C18=0,"",Eksplikatsioon!C18)</f>
        <v>ÜÜRITAV PIND</v>
      </c>
      <c r="D17" s="33" t="str">
        <f>IF(Eksplikatsioon!D18=0,"",Eksplikatsioon!D18)</f>
        <v>Arhiiv</v>
      </c>
      <c r="E17" s="75">
        <f>IF(Eksplikatsioon!F18=0,"",Eksplikatsioon!F18)</f>
        <v>36.1</v>
      </c>
      <c r="F17" s="33" t="str">
        <f>IF(Eksplikatsioon!H18=0,"",Eksplikatsioon!H18)</f>
        <v/>
      </c>
      <c r="G17" s="33" t="str">
        <f>IF(Eksplikatsioon!J18=0,"",Eksplikatsioon!J18)</f>
        <v>Ainukasutuses pind</v>
      </c>
      <c r="H17" s="33" t="str">
        <f>IF(Eksplikatsioon!K18=0,"",Eksplikatsioon!K18)</f>
        <v>Aktiivne vakantsus</v>
      </c>
      <c r="I17" s="33" t="str">
        <f>IF(Eksplikatsioon!L18=0,"",Eksplikatsioon!L18)</f>
        <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25">
      <c r="A18" s="33" t="str">
        <f>IF(Eksplikatsioon!A19=0,"",Eksplikatsioon!A19)</f>
        <v>00</v>
      </c>
      <c r="B18" s="77">
        <f>IF(Eksplikatsioon!B19=0,"",Eksplikatsioon!B19)</f>
        <v>17</v>
      </c>
      <c r="C18" s="33" t="str">
        <f>IF(Eksplikatsioon!C19=0,"",Eksplikatsioon!C19)</f>
        <v>ÜÜRITAV PIND</v>
      </c>
      <c r="D18" s="33" t="str">
        <f>IF(Eksplikatsioon!D19=0,"",Eksplikatsioon!D19)</f>
        <v>Server</v>
      </c>
      <c r="E18" s="75">
        <f>IF(Eksplikatsioon!F19=0,"",Eksplikatsioon!F19)</f>
        <v>14.6</v>
      </c>
      <c r="F18" s="33" t="str">
        <f>IF(Eksplikatsioon!H19=0,"",Eksplikatsioon!H19)</f>
        <v/>
      </c>
      <c r="G18" s="33" t="str">
        <f>IF(Eksplikatsioon!J19=0,"",Eksplikatsioon!J19)</f>
        <v>Ainukasutuses pind</v>
      </c>
      <c r="H18" s="33" t="str">
        <f>IF(Eksplikatsioon!K19=0,"",Eksplikatsioon!K19)</f>
        <v>Sotsiaalkindlustusamet</v>
      </c>
      <c r="I18" s="33" t="str">
        <f>IF(Eksplikatsioon!L19=0,"",Eksplikatsioon!L19)</f>
        <v>ENDLA8_04</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00</v>
      </c>
      <c r="B19" s="77">
        <f>IF(Eksplikatsioon!B20=0,"",Eksplikatsioon!B20)</f>
        <v>18</v>
      </c>
      <c r="C19" s="33" t="str">
        <f>IF(Eksplikatsioon!C20=0,"",Eksplikatsioon!C20)</f>
        <v>ÜÜRITAV PIND</v>
      </c>
      <c r="D19" s="33" t="str">
        <f>IF(Eksplikatsioon!D20=0,"",Eksplikatsioon!D20)</f>
        <v>Koridor</v>
      </c>
      <c r="E19" s="75">
        <f>IF(Eksplikatsioon!F20=0,"",Eksplikatsioon!F20)</f>
        <v>7.3</v>
      </c>
      <c r="F19" s="33" t="str">
        <f>IF(Eksplikatsioon!H20=0,"",Eksplikatsioon!H20)</f>
        <v/>
      </c>
      <c r="G19" s="33" t="str">
        <f>IF(Eksplikatsioon!J20=0,"",Eksplikatsioon!J20)</f>
        <v>Ühiskasutuses korruse pind</v>
      </c>
      <c r="H19" s="33" t="str">
        <f>IF(Eksplikatsioon!K20=0,"",Eksplikatsioon!K20)</f>
        <v/>
      </c>
      <c r="I19" s="33" t="str">
        <f>IF(Eksplikatsioon!L20=0,"",Eksplikatsioon!L20)</f>
        <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00</v>
      </c>
      <c r="B20" s="77">
        <f>IF(Eksplikatsioon!B21=0,"",Eksplikatsioon!B21)</f>
        <v>19</v>
      </c>
      <c r="C20" s="33" t="str">
        <f>IF(Eksplikatsioon!C21=0,"",Eksplikatsioon!C21)</f>
        <v>TEHNOPIND</v>
      </c>
      <c r="D20" s="33" t="str">
        <f>IF(Eksplikatsioon!D21=0,"",Eksplikatsioon!D21)</f>
        <v>Hoolderuum</v>
      </c>
      <c r="E20" s="75">
        <f>IF(Eksplikatsioon!F21=0,"",Eksplikatsioon!F21)</f>
        <v>10.4</v>
      </c>
      <c r="F20" s="33" t="str">
        <f>IF(Eksplikatsioon!H21=0,"",Eksplikatsioon!H21)</f>
        <v/>
      </c>
      <c r="G20" s="33" t="str">
        <f>IF(Eksplikatsioon!J21=0,"",Eksplikatsioon!J21)</f>
        <v/>
      </c>
      <c r="H20" s="33" t="str">
        <f>IF(Eksplikatsioon!K21=0,"",Eksplikatsioon!K21)</f>
        <v/>
      </c>
      <c r="I20" s="33" t="str">
        <f>IF(Eksplikatsioon!L21=0,"",Eksplikatsioon!L21)</f>
        <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00</v>
      </c>
      <c r="B21" s="77">
        <f>IF(Eksplikatsioon!B22=0,"",Eksplikatsioon!B22)</f>
        <v>20</v>
      </c>
      <c r="C21" s="33" t="str">
        <f>IF(Eksplikatsioon!C22=0,"",Eksplikatsioon!C22)</f>
        <v>TEHNOPIND</v>
      </c>
      <c r="D21" s="33" t="str">
        <f>IF(Eksplikatsioon!D22=0,"",Eksplikatsioon!D22)</f>
        <v>Hoolderuum</v>
      </c>
      <c r="E21" s="75">
        <f>IF(Eksplikatsioon!F22=0,"",Eksplikatsioon!F22)</f>
        <v>11.9</v>
      </c>
      <c r="F21" s="33" t="str">
        <f>IF(Eksplikatsioon!H22=0,"",Eksplikatsioon!H22)</f>
        <v/>
      </c>
      <c r="G21" s="33" t="str">
        <f>IF(Eksplikatsioon!J22=0,"",Eksplikatsioon!J22)</f>
        <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00</v>
      </c>
      <c r="B22" s="77">
        <f>IF(Eksplikatsioon!B23=0,"",Eksplikatsioon!B23)</f>
        <v>21</v>
      </c>
      <c r="C22" s="33" t="str">
        <f>IF(Eksplikatsioon!C23=0,"",Eksplikatsioon!C23)</f>
        <v>ÜÜRITAV PIND</v>
      </c>
      <c r="D22" s="33" t="str">
        <f>IF(Eksplikatsioon!D23=0,"",Eksplikatsioon!D23)</f>
        <v>Söökla/Kohvik</v>
      </c>
      <c r="E22" s="75">
        <f>IF(Eksplikatsioon!F23=0,"",Eksplikatsioon!F23)</f>
        <v>80.2</v>
      </c>
      <c r="F22" s="33" t="str">
        <f>IF(Eksplikatsioon!H23=0,"",Eksplikatsioon!H23)</f>
        <v/>
      </c>
      <c r="G22" s="33" t="str">
        <f>IF(Eksplikatsioon!J23=0,"",Eksplikatsioon!J23)</f>
        <v>Ainukasutuses pind</v>
      </c>
      <c r="H22" s="33" t="str">
        <f>IF(Eksplikatsioon!K23=0,"",Eksplikatsioon!K23)</f>
        <v>Sotsiaalkindlustusamet</v>
      </c>
      <c r="I22" s="33" t="str">
        <f>IF(Eksplikatsioon!L23=0,"",Eksplikatsioon!L23)</f>
        <v>ENDLA8_04</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00</v>
      </c>
      <c r="B23" s="77">
        <f>IF(Eksplikatsioon!B24=0,"",Eksplikatsioon!B24)</f>
        <v>22</v>
      </c>
      <c r="C23" s="33" t="str">
        <f>IF(Eksplikatsioon!C24=0,"",Eksplikatsioon!C24)</f>
        <v>ÜÜRITAV PIND</v>
      </c>
      <c r="D23" s="33" t="str">
        <f>IF(Eksplikatsioon!D24=0,"",Eksplikatsioon!D24)</f>
        <v>Söökla/Kohvik</v>
      </c>
      <c r="E23" s="75">
        <f>IF(Eksplikatsioon!F24=0,"",Eksplikatsioon!F24)</f>
        <v>17.5</v>
      </c>
      <c r="F23" s="33" t="str">
        <f>IF(Eksplikatsioon!H24=0,"",Eksplikatsioon!H24)</f>
        <v/>
      </c>
      <c r="G23" s="33" t="str">
        <f>IF(Eksplikatsioon!J24=0,"",Eksplikatsioon!J24)</f>
        <v>Ainukasutuses pind</v>
      </c>
      <c r="H23" s="33" t="str">
        <f>IF(Eksplikatsioon!K24=0,"",Eksplikatsioon!K24)</f>
        <v>Sotsiaalkindlustusamet</v>
      </c>
      <c r="I23" s="33" t="str">
        <f>IF(Eksplikatsioon!L24=0,"",Eksplikatsioon!L24)</f>
        <v>ENDLA8_04</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00</v>
      </c>
      <c r="B24" s="77">
        <f>IF(Eksplikatsioon!B25=0,"",Eksplikatsioon!B25)</f>
        <v>23</v>
      </c>
      <c r="C24" s="33" t="str">
        <f>IF(Eksplikatsioon!C25=0,"",Eksplikatsioon!C25)</f>
        <v>ÜÜRITAV PIND</v>
      </c>
      <c r="D24" s="33" t="str">
        <f>IF(Eksplikatsioon!D25=0,"",Eksplikatsioon!D25)</f>
        <v>Eesruum</v>
      </c>
      <c r="E24" s="75">
        <f>IF(Eksplikatsioon!F25=0,"",Eksplikatsioon!F25)</f>
        <v>2.5</v>
      </c>
      <c r="F24" s="33" t="str">
        <f>IF(Eksplikatsioon!H25=0,"",Eksplikatsioon!H25)</f>
        <v/>
      </c>
      <c r="G24" s="33" t="str">
        <f>IF(Eksplikatsioon!J25=0,"",Eksplikatsioon!J25)</f>
        <v>Ainukasutuses pind</v>
      </c>
      <c r="H24" s="33" t="str">
        <f>IF(Eksplikatsioon!K25=0,"",Eksplikatsioon!K25)</f>
        <v>Sotsiaalkindlustusamet</v>
      </c>
      <c r="I24" s="33" t="str">
        <f>IF(Eksplikatsioon!L25=0,"",Eksplikatsioon!L25)</f>
        <v>ENDLA8_04</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00</v>
      </c>
      <c r="B25" s="77">
        <f>IF(Eksplikatsioon!B26=0,"",Eksplikatsioon!B26)</f>
        <v>24</v>
      </c>
      <c r="C25" s="33" t="str">
        <f>IF(Eksplikatsioon!C26=0,"",Eksplikatsioon!C26)</f>
        <v>ÜÜRITAV PIND</v>
      </c>
      <c r="D25" s="33" t="str">
        <f>IF(Eksplikatsioon!D26=0,"",Eksplikatsioon!D26)</f>
        <v>WC</v>
      </c>
      <c r="E25" s="75">
        <f>IF(Eksplikatsioon!F26=0,"",Eksplikatsioon!F26)</f>
        <v>2.2999999999999998</v>
      </c>
      <c r="F25" s="33" t="str">
        <f>IF(Eksplikatsioon!H26=0,"",Eksplikatsioon!H26)</f>
        <v/>
      </c>
      <c r="G25" s="33" t="str">
        <f>IF(Eksplikatsioon!J26=0,"",Eksplikatsioon!J26)</f>
        <v>Ainukasutuses pind</v>
      </c>
      <c r="H25" s="33" t="str">
        <f>IF(Eksplikatsioon!K26=0,"",Eksplikatsioon!K26)</f>
        <v>Sotsiaalkindlustusamet</v>
      </c>
      <c r="I25" s="33" t="str">
        <f>IF(Eksplikatsioon!L26=0,"",Eksplikatsioon!L26)</f>
        <v>ENDLA8_04</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00</v>
      </c>
      <c r="B26" s="77">
        <f>IF(Eksplikatsioon!B27=0,"",Eksplikatsioon!B27)</f>
        <v>25</v>
      </c>
      <c r="C26" s="33" t="str">
        <f>IF(Eksplikatsioon!C27=0,"",Eksplikatsioon!C27)</f>
        <v>ÜÜRITAV PIND</v>
      </c>
      <c r="D26" s="33" t="str">
        <f>IF(Eksplikatsioon!D27=0,"",Eksplikatsioon!D27)</f>
        <v>WC</v>
      </c>
      <c r="E26" s="75">
        <f>IF(Eksplikatsioon!F27=0,"",Eksplikatsioon!F27)</f>
        <v>3</v>
      </c>
      <c r="F26" s="33" t="str">
        <f>IF(Eksplikatsioon!H27=0,"",Eksplikatsioon!H27)</f>
        <v/>
      </c>
      <c r="G26" s="33" t="str">
        <f>IF(Eksplikatsioon!J27=0,"",Eksplikatsioon!J27)</f>
        <v>Ainukasutuses pind</v>
      </c>
      <c r="H26" s="33" t="str">
        <f>IF(Eksplikatsioon!K27=0,"",Eksplikatsioon!K27)</f>
        <v>Sotsiaalkindlustusamet</v>
      </c>
      <c r="I26" s="33" t="str">
        <f>IF(Eksplikatsioon!L27=0,"",Eksplikatsioon!L27)</f>
        <v>ENDLA8_04</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00</v>
      </c>
      <c r="B27" s="77">
        <f>IF(Eksplikatsioon!B28=0,"",Eksplikatsioon!B28)</f>
        <v>26</v>
      </c>
      <c r="C27" s="33" t="str">
        <f>IF(Eksplikatsioon!C28=0,"",Eksplikatsioon!C28)</f>
        <v>TEHNOPIND</v>
      </c>
      <c r="D27" s="33" t="str">
        <f>IF(Eksplikatsioon!D28=0,"",Eksplikatsioon!D28)</f>
        <v>Soojasõlm</v>
      </c>
      <c r="E27" s="75">
        <f>IF(Eksplikatsioon!F28=0,"",Eksplikatsioon!F28)</f>
        <v>16</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00</v>
      </c>
      <c r="B28" s="77">
        <f>IF(Eksplikatsioon!B29=0,"",Eksplikatsioon!B29)</f>
        <v>27</v>
      </c>
      <c r="C28" s="33" t="str">
        <f>IF(Eksplikatsioon!C29=0,"",Eksplikatsioon!C29)</f>
        <v>VERTIKAALSETE ÜHENDUSTEEDE PIND</v>
      </c>
      <c r="D28" s="33" t="str">
        <f>IF(Eksplikatsioon!D29=0,"",Eksplikatsioon!D29)</f>
        <v>Trepp/Trepikoda</v>
      </c>
      <c r="E28" s="75">
        <f>IF(Eksplikatsioon!F29=0,"",Eksplikatsioon!F29)</f>
        <v>3.8</v>
      </c>
      <c r="F28" s="33" t="str">
        <f>IF(Eksplikatsioon!H29=0,"",Eksplikatsioon!H29)</f>
        <v/>
      </c>
      <c r="G28" s="33" t="str">
        <f>IF(Eksplikatsioon!J29=0,"",Eksplikatsioon!J29)</f>
        <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00</v>
      </c>
      <c r="B29" s="77">
        <f>IF(Eksplikatsioon!B30=0,"",Eksplikatsioon!B30)</f>
        <v>28</v>
      </c>
      <c r="C29" s="33" t="str">
        <f>IF(Eksplikatsioon!C30=0,"",Eksplikatsioon!C30)</f>
        <v>TEHNOPIND</v>
      </c>
      <c r="D29" s="33" t="str">
        <f>IF(Eksplikatsioon!D30=0,"",Eksplikatsioon!D30)</f>
        <v>Hoolderuum</v>
      </c>
      <c r="E29" s="75">
        <f>IF(Eksplikatsioon!F30=0,"",Eksplikatsioon!F30)</f>
        <v>12.2</v>
      </c>
      <c r="F29" s="33" t="str">
        <f>IF(Eksplikatsioon!H30=0,"",Eksplikatsioon!H30)</f>
        <v/>
      </c>
      <c r="G29" s="33" t="str">
        <f>IF(Eksplikatsioon!J30=0,"",Eksplikatsioon!J30)</f>
        <v/>
      </c>
      <c r="H29" s="33" t="str">
        <f>IF(Eksplikatsioon!K30=0,"",Eksplikatsioon!K30)</f>
        <v/>
      </c>
      <c r="I29" s="33" t="str">
        <f>IF(Eksplikatsioon!L30=0,"",Eksplikatsioon!L30)</f>
        <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00</v>
      </c>
      <c r="B30" s="77">
        <f>IF(Eksplikatsioon!B31=0,"",Eksplikatsioon!B31)</f>
        <v>29</v>
      </c>
      <c r="C30" s="33" t="str">
        <f>IF(Eksplikatsioon!C31=0,"",Eksplikatsioon!C31)</f>
        <v>TEHNOPIND</v>
      </c>
      <c r="D30" s="33" t="str">
        <f>IF(Eksplikatsioon!D31=0,"",Eksplikatsioon!D31)</f>
        <v>Hoolderuum</v>
      </c>
      <c r="E30" s="75">
        <f>IF(Eksplikatsioon!F31=0,"",Eksplikatsioon!F31)</f>
        <v>11.3</v>
      </c>
      <c r="F30" s="33" t="str">
        <f>IF(Eksplikatsioon!H31=0,"",Eksplikatsioon!H31)</f>
        <v/>
      </c>
      <c r="G30" s="33" t="str">
        <f>IF(Eksplikatsioon!J31=0,"",Eksplikatsioon!J31)</f>
        <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00</v>
      </c>
      <c r="B31" s="77">
        <f>IF(Eksplikatsioon!B32=0,"",Eksplikatsioon!B32)</f>
        <v>30</v>
      </c>
      <c r="C31" s="33" t="str">
        <f>IF(Eksplikatsioon!C32=0,"",Eksplikatsioon!C32)</f>
        <v>TEHNOPIND</v>
      </c>
      <c r="D31" s="33" t="str">
        <f>IF(Eksplikatsioon!D32=0,"",Eksplikatsioon!D32)</f>
        <v>Hoolderuum</v>
      </c>
      <c r="E31" s="75">
        <f>IF(Eksplikatsioon!F32=0,"",Eksplikatsioon!F32)</f>
        <v>9.6</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00</v>
      </c>
      <c r="B32" s="77">
        <f>IF(Eksplikatsioon!B33=0,"",Eksplikatsioon!B33)</f>
        <v>31</v>
      </c>
      <c r="C32" s="33" t="str">
        <f>IF(Eksplikatsioon!C33=0,"",Eksplikatsioon!C33)</f>
        <v>TEHNOPIND</v>
      </c>
      <c r="D32" s="33" t="str">
        <f>IF(Eksplikatsioon!D33=0,"",Eksplikatsioon!D33)</f>
        <v>Hoolderuum</v>
      </c>
      <c r="E32" s="75">
        <f>IF(Eksplikatsioon!F33=0,"",Eksplikatsioon!F33)</f>
        <v>4.2</v>
      </c>
      <c r="F32" s="33" t="str">
        <f>IF(Eksplikatsioon!H33=0,"",Eksplikatsioon!H33)</f>
        <v/>
      </c>
      <c r="G32" s="33" t="str">
        <f>IF(Eksplikatsioon!J33=0,"",Eksplikatsioon!J33)</f>
        <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00</v>
      </c>
      <c r="B33" s="77">
        <f>IF(Eksplikatsioon!B34=0,"",Eksplikatsioon!B34)</f>
        <v>32</v>
      </c>
      <c r="C33" s="33" t="str">
        <f>IF(Eksplikatsioon!C34=0,"",Eksplikatsioon!C34)</f>
        <v>TEHNOPIND</v>
      </c>
      <c r="D33" s="33" t="str">
        <f>IF(Eksplikatsioon!D34=0,"",Eksplikatsioon!D34)</f>
        <v>Hoolderuum</v>
      </c>
      <c r="E33" s="75">
        <f>IF(Eksplikatsioon!F34=0,"",Eksplikatsioon!F34)</f>
        <v>3.9</v>
      </c>
      <c r="F33" s="33" t="str">
        <f>IF(Eksplikatsioon!H34=0,"",Eksplikatsioon!H34)</f>
        <v/>
      </c>
      <c r="G33" s="33" t="str">
        <f>IF(Eksplikatsioon!J34=0,"",Eksplikatsioon!J34)</f>
        <v/>
      </c>
      <c r="H33" s="33" t="str">
        <f>IF(Eksplikatsioon!K34=0,"",Eksplikatsioon!K34)</f>
        <v/>
      </c>
      <c r="I33" s="33" t="str">
        <f>IF(Eksplikatsioon!L34=0,"",Eksplikatsioon!L34)</f>
        <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00</v>
      </c>
      <c r="B34" s="77">
        <f>IF(Eksplikatsioon!B35=0,"",Eksplikatsioon!B35)</f>
        <v>33</v>
      </c>
      <c r="C34" s="33" t="str">
        <f>IF(Eksplikatsioon!C35=0,"",Eksplikatsioon!C35)</f>
        <v>TEHNOPIND</v>
      </c>
      <c r="D34" s="33" t="str">
        <f>IF(Eksplikatsioon!D35=0,"",Eksplikatsioon!D35)</f>
        <v>Hoolderuum</v>
      </c>
      <c r="E34" s="75">
        <f>IF(Eksplikatsioon!F35=0,"",Eksplikatsioon!F35)</f>
        <v>2.6</v>
      </c>
      <c r="F34" s="33" t="str">
        <f>IF(Eksplikatsioon!H35=0,"",Eksplikatsioon!H35)</f>
        <v/>
      </c>
      <c r="G34" s="33" t="str">
        <f>IF(Eksplikatsioon!J35=0,"",Eksplikatsioon!J35)</f>
        <v/>
      </c>
      <c r="H34" s="33" t="str">
        <f>IF(Eksplikatsioon!K35=0,"",Eksplikatsioon!K35)</f>
        <v/>
      </c>
      <c r="I34" s="33" t="str">
        <f>IF(Eksplikatsioon!L35=0,"",Eksplikatsioon!L35)</f>
        <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00</v>
      </c>
      <c r="B35" s="77">
        <f>IF(Eksplikatsioon!B36=0,"",Eksplikatsioon!B36)</f>
        <v>34</v>
      </c>
      <c r="C35" s="33" t="str">
        <f>IF(Eksplikatsioon!C36=0,"",Eksplikatsioon!C36)</f>
        <v>TEHNOPIND</v>
      </c>
      <c r="D35" s="33" t="str">
        <f>IF(Eksplikatsioon!D36=0,"",Eksplikatsioon!D36)</f>
        <v>Hoolderuum</v>
      </c>
      <c r="E35" s="75">
        <f>IF(Eksplikatsioon!F36=0,"",Eksplikatsioon!F36)</f>
        <v>1.1000000000000001</v>
      </c>
      <c r="F35" s="33" t="str">
        <f>IF(Eksplikatsioon!H36=0,"",Eksplikatsioon!H36)</f>
        <v/>
      </c>
      <c r="G35" s="33" t="str">
        <f>IF(Eksplikatsioon!J36=0,"",Eksplikatsioon!J36)</f>
        <v/>
      </c>
      <c r="H35" s="33" t="str">
        <f>IF(Eksplikatsioon!K36=0,"",Eksplikatsioon!K36)</f>
        <v/>
      </c>
      <c r="I35" s="33" t="str">
        <f>IF(Eksplikatsioon!L36=0,"",Eksplikatsioon!L36)</f>
        <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00</v>
      </c>
      <c r="B36" s="77">
        <f>IF(Eksplikatsioon!B37=0,"",Eksplikatsioon!B37)</f>
        <v>35</v>
      </c>
      <c r="C36" s="33" t="str">
        <f>IF(Eksplikatsioon!C37=0,"",Eksplikatsioon!C37)</f>
        <v>TEHNOPIND</v>
      </c>
      <c r="D36" s="33" t="str">
        <f>IF(Eksplikatsioon!D37=0,"",Eksplikatsioon!D37)</f>
        <v>Hoolderuum</v>
      </c>
      <c r="E36" s="75">
        <f>IF(Eksplikatsioon!F37=0,"",Eksplikatsioon!F37)</f>
        <v>4.8</v>
      </c>
      <c r="F36" s="33" t="str">
        <f>IF(Eksplikatsioon!H37=0,"",Eksplikatsioon!H37)</f>
        <v/>
      </c>
      <c r="G36" s="33" t="str">
        <f>IF(Eksplikatsioon!J37=0,"",Eksplikatsioon!J37)</f>
        <v/>
      </c>
      <c r="H36" s="33" t="str">
        <f>IF(Eksplikatsioon!K37=0,"",Eksplikatsioon!K37)</f>
        <v/>
      </c>
      <c r="I36" s="33" t="str">
        <f>IF(Eksplikatsioon!L37=0,"",Eksplikatsioon!L37)</f>
        <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00</v>
      </c>
      <c r="B37" s="77">
        <f>IF(Eksplikatsioon!B38=0,"",Eksplikatsioon!B38)</f>
        <v>36</v>
      </c>
      <c r="C37" s="33" t="str">
        <f>IF(Eksplikatsioon!C38=0,"",Eksplikatsioon!C38)</f>
        <v>TEHNOPIND</v>
      </c>
      <c r="D37" s="33" t="str">
        <f>IF(Eksplikatsioon!D38=0,"",Eksplikatsioon!D38)</f>
        <v>Hoolderuum</v>
      </c>
      <c r="E37" s="75">
        <f>IF(Eksplikatsioon!F38=0,"",Eksplikatsioon!F38)</f>
        <v>3.7</v>
      </c>
      <c r="F37" s="33" t="str">
        <f>IF(Eksplikatsioon!H38=0,"",Eksplikatsioon!H38)</f>
        <v/>
      </c>
      <c r="G37" s="33" t="str">
        <f>IF(Eksplikatsioon!J38=0,"",Eksplikatsioon!J38)</f>
        <v/>
      </c>
      <c r="H37" s="33" t="str">
        <f>IF(Eksplikatsioon!K38=0,"",Eksplikatsioon!K38)</f>
        <v/>
      </c>
      <c r="I37" s="33" t="str">
        <f>IF(Eksplikatsioon!L38=0,"",Eksplikatsioon!L38)</f>
        <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00</v>
      </c>
      <c r="B38" s="77">
        <f>IF(Eksplikatsioon!B39=0,"",Eksplikatsioon!B39)</f>
        <v>37</v>
      </c>
      <c r="C38" s="33" t="str">
        <f>IF(Eksplikatsioon!C39=0,"",Eksplikatsioon!C39)</f>
        <v>VERTIKAALSETE ÜHENDUSTEEDE PIND</v>
      </c>
      <c r="D38" s="33" t="str">
        <f>IF(Eksplikatsioon!D39=0,"",Eksplikatsioon!D39)</f>
        <v>Trepp/Trepikoda</v>
      </c>
      <c r="E38" s="75">
        <f>IF(Eksplikatsioon!F39=0,"",Eksplikatsioon!F39)</f>
        <v>4.0999999999999996</v>
      </c>
      <c r="F38" s="33" t="str">
        <f>IF(Eksplikatsioon!H39=0,"",Eksplikatsioon!H39)</f>
        <v/>
      </c>
      <c r="G38" s="33" t="str">
        <f>IF(Eksplikatsioon!J39=0,"",Eksplikatsioon!J39)</f>
        <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00</v>
      </c>
      <c r="B39" s="77">
        <f>IF(Eksplikatsioon!B40=0,"",Eksplikatsioon!B40)</f>
        <v>38</v>
      </c>
      <c r="C39" s="33" t="str">
        <f>IF(Eksplikatsioon!C40=0,"",Eksplikatsioon!C40)</f>
        <v>TEHNOPIND</v>
      </c>
      <c r="D39" s="33" t="str">
        <f>IF(Eksplikatsioon!D40=0,"",Eksplikatsioon!D40)</f>
        <v>Hoolderuum</v>
      </c>
      <c r="E39" s="75">
        <f>IF(Eksplikatsioon!F40=0,"",Eksplikatsioon!F40)</f>
        <v>8.3000000000000007</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00</v>
      </c>
      <c r="B40" s="77">
        <f>IF(Eksplikatsioon!B41=0,"",Eksplikatsioon!B41)</f>
        <v>39</v>
      </c>
      <c r="C40" s="33" t="str">
        <f>IF(Eksplikatsioon!C41=0,"",Eksplikatsioon!C41)</f>
        <v>TEHNOPIND</v>
      </c>
      <c r="D40" s="33" t="str">
        <f>IF(Eksplikatsioon!D41=0,"",Eksplikatsioon!D41)</f>
        <v>Hoolderuum</v>
      </c>
      <c r="E40" s="75">
        <f>IF(Eksplikatsioon!F41=0,"",Eksplikatsioon!F41)</f>
        <v>14.1</v>
      </c>
      <c r="F40" s="33" t="str">
        <f>IF(Eksplikatsioon!H41=0,"",Eksplikatsioon!H41)</f>
        <v/>
      </c>
      <c r="G40" s="33" t="str">
        <f>IF(Eksplikatsioon!J41=0,"",Eksplikatsioon!J41)</f>
        <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00</v>
      </c>
      <c r="B41" s="77">
        <f>IF(Eksplikatsioon!B42=0,"",Eksplikatsioon!B42)</f>
        <v>40</v>
      </c>
      <c r="C41" s="33" t="str">
        <f>IF(Eksplikatsioon!C42=0,"",Eksplikatsioon!C42)</f>
        <v>TEHNOPIND</v>
      </c>
      <c r="D41" s="33" t="str">
        <f>IF(Eksplikatsioon!D42=0,"",Eksplikatsioon!D42)</f>
        <v>Hoolderuum</v>
      </c>
      <c r="E41" s="75">
        <f>IF(Eksplikatsioon!F42=0,"",Eksplikatsioon!F42)</f>
        <v>10</v>
      </c>
      <c r="F41" s="33" t="str">
        <f>IF(Eksplikatsioon!H42=0,"",Eksplikatsioon!H42)</f>
        <v/>
      </c>
      <c r="G41" s="33" t="str">
        <f>IF(Eksplikatsioon!J42=0,"",Eksplikatsioon!J42)</f>
        <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00</v>
      </c>
      <c r="B42" s="77">
        <f>IF(Eksplikatsioon!B43=0,"",Eksplikatsioon!B43)</f>
        <v>41</v>
      </c>
      <c r="C42" s="33" t="str">
        <f>IF(Eksplikatsioon!C43=0,"",Eksplikatsioon!C43)</f>
        <v>ÜÜRITAV PIND</v>
      </c>
      <c r="D42" s="33" t="str">
        <f>IF(Eksplikatsioon!D43=0,"",Eksplikatsioon!D43)</f>
        <v>Eesruum</v>
      </c>
      <c r="E42" s="75">
        <f>IF(Eksplikatsioon!F43=0,"",Eksplikatsioon!F43)</f>
        <v>3.5</v>
      </c>
      <c r="F42" s="33" t="str">
        <f>IF(Eksplikatsioon!H43=0,"",Eksplikatsioon!H43)</f>
        <v/>
      </c>
      <c r="G42" s="33" t="str">
        <f>IF(Eksplikatsioon!J43=0,"",Eksplikatsioon!J43)</f>
        <v>Ainukasutuses pind</v>
      </c>
      <c r="H42" s="33" t="str">
        <f>IF(Eksplikatsioon!K43=0,"",Eksplikatsioon!K43)</f>
        <v>Aktiivne vakantsus</v>
      </c>
      <c r="I42" s="33" t="str">
        <f>IF(Eksplikatsioon!L43=0,"",Eksplikatsioon!L43)</f>
        <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00</v>
      </c>
      <c r="B43" s="77">
        <f>IF(Eksplikatsioon!B44=0,"",Eksplikatsioon!B44)</f>
        <v>42</v>
      </c>
      <c r="C43" s="33" t="str">
        <f>IF(Eksplikatsioon!C44=0,"",Eksplikatsioon!C44)</f>
        <v>ÜÜRITAV PIND</v>
      </c>
      <c r="D43" s="33" t="str">
        <f>IF(Eksplikatsioon!D44=0,"",Eksplikatsioon!D44)</f>
        <v>Arhiiv</v>
      </c>
      <c r="E43" s="75">
        <f>IF(Eksplikatsioon!F44=0,"",Eksplikatsioon!F44)</f>
        <v>85.9</v>
      </c>
      <c r="F43" s="33" t="str">
        <f>IF(Eksplikatsioon!H44=0,"",Eksplikatsioon!H44)</f>
        <v/>
      </c>
      <c r="G43" s="33" t="str">
        <f>IF(Eksplikatsioon!J44=0,"",Eksplikatsioon!J44)</f>
        <v>Ainukasutuses pind</v>
      </c>
      <c r="H43" s="33" t="str">
        <f>IF(Eksplikatsioon!K44=0,"",Eksplikatsioon!K44)</f>
        <v>Aktiivne vakantsus</v>
      </c>
      <c r="I43" s="33" t="str">
        <f>IF(Eksplikatsioon!L44=0,"",Eksplikatsioon!L44)</f>
        <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00</v>
      </c>
      <c r="B44" s="77">
        <f>IF(Eksplikatsioon!B45=0,"",Eksplikatsioon!B45)</f>
        <v>43</v>
      </c>
      <c r="C44" s="33" t="str">
        <f>IF(Eksplikatsioon!C45=0,"",Eksplikatsioon!C45)</f>
        <v>ÜÜRITAV PIND</v>
      </c>
      <c r="D44" s="33" t="str">
        <f>IF(Eksplikatsioon!D45=0,"",Eksplikatsioon!D45)</f>
        <v>Arhiiv</v>
      </c>
      <c r="E44" s="75">
        <f>IF(Eksplikatsioon!F45=0,"",Eksplikatsioon!F45)</f>
        <v>15</v>
      </c>
      <c r="F44" s="33" t="str">
        <f>IF(Eksplikatsioon!H45=0,"",Eksplikatsioon!H45)</f>
        <v/>
      </c>
      <c r="G44" s="33" t="str">
        <f>IF(Eksplikatsioon!J45=0,"",Eksplikatsioon!J45)</f>
        <v>Ainukasutuses pind</v>
      </c>
      <c r="H44" s="33" t="str">
        <f>IF(Eksplikatsioon!K45=0,"",Eksplikatsioon!K45)</f>
        <v>Aktiivne vakantsus</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00</v>
      </c>
      <c r="B45" s="77">
        <f>IF(Eksplikatsioon!B46=0,"",Eksplikatsioon!B46)</f>
        <v>44</v>
      </c>
      <c r="C45" s="33" t="str">
        <f>IF(Eksplikatsioon!C46=0,"",Eksplikatsioon!C46)</f>
        <v>ÜÜRITAV PIND</v>
      </c>
      <c r="D45" s="33" t="str">
        <f>IF(Eksplikatsioon!D46=0,"",Eksplikatsioon!D46)</f>
        <v>Arhiiv</v>
      </c>
      <c r="E45" s="75">
        <f>IF(Eksplikatsioon!F46=0,"",Eksplikatsioon!F46)</f>
        <v>27</v>
      </c>
      <c r="F45" s="33" t="str">
        <f>IF(Eksplikatsioon!H46=0,"",Eksplikatsioon!H46)</f>
        <v/>
      </c>
      <c r="G45" s="33" t="str">
        <f>IF(Eksplikatsioon!J46=0,"",Eksplikatsioon!J46)</f>
        <v>Ainukasutuses pind</v>
      </c>
      <c r="H45" s="33" t="str">
        <f>IF(Eksplikatsioon!K46=0,"",Eksplikatsioon!K46)</f>
        <v>Aktiivne vakantsus</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00</v>
      </c>
      <c r="B46" s="77">
        <f>IF(Eksplikatsioon!B47=0,"",Eksplikatsioon!B47)</f>
        <v>45</v>
      </c>
      <c r="C46" s="33" t="str">
        <f>IF(Eksplikatsioon!C47=0,"",Eksplikatsioon!C47)</f>
        <v>TEHNOPIND</v>
      </c>
      <c r="D46" s="33" t="str">
        <f>IF(Eksplikatsioon!D47=0,"",Eksplikatsioon!D47)</f>
        <v>Hoolderuum</v>
      </c>
      <c r="E46" s="75">
        <f>IF(Eksplikatsioon!F47=0,"",Eksplikatsioon!F47)</f>
        <v>12.1</v>
      </c>
      <c r="F46" s="33" t="str">
        <f>IF(Eksplikatsioon!H47=0,"",Eksplikatsioon!H47)</f>
        <v/>
      </c>
      <c r="G46" s="33" t="str">
        <f>IF(Eksplikatsioon!J47=0,"",Eksplikatsioon!J47)</f>
        <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00</v>
      </c>
      <c r="B47" s="77">
        <f>IF(Eksplikatsioon!B48=0,"",Eksplikatsioon!B48)</f>
        <v>46</v>
      </c>
      <c r="C47" s="33" t="str">
        <f>IF(Eksplikatsioon!C48=0,"",Eksplikatsioon!C48)</f>
        <v>ÜÜRITAV PIND</v>
      </c>
      <c r="D47" s="33" t="str">
        <f>IF(Eksplikatsioon!D48=0,"",Eksplikatsioon!D48)</f>
        <v>Koridor</v>
      </c>
      <c r="E47" s="75">
        <f>IF(Eksplikatsioon!F48=0,"",Eksplikatsioon!F48)</f>
        <v>6.6</v>
      </c>
      <c r="F47" s="33" t="str">
        <f>IF(Eksplikatsioon!H48=0,"",Eksplikatsioon!H48)</f>
        <v/>
      </c>
      <c r="G47" s="33" t="str">
        <f>IF(Eksplikatsioon!J48=0,"",Eksplikatsioon!J48)</f>
        <v>Ainukasutuses pind</v>
      </c>
      <c r="H47" s="33" t="str">
        <f>IF(Eksplikatsioon!K48=0,"",Eksplikatsioon!K48)</f>
        <v>Aktiivne vakantsus</v>
      </c>
      <c r="I47" s="33" t="str">
        <f>IF(Eksplikatsioon!L48=0,"",Eksplikatsioon!L48)</f>
        <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01</v>
      </c>
      <c r="B48" s="77">
        <f>IF(Eksplikatsioon!B49=0,"",Eksplikatsioon!B49)</f>
        <v>47</v>
      </c>
      <c r="C48" s="33" t="str">
        <f>IF(Eksplikatsioon!C49=0,"",Eksplikatsioon!C49)</f>
        <v>ÜÜRITAV PIND</v>
      </c>
      <c r="D48" s="33" t="str">
        <f>IF(Eksplikatsioon!D49=0,"",Eksplikatsioon!D49)</f>
        <v>Tuulekoda</v>
      </c>
      <c r="E48" s="75">
        <f>IF(Eksplikatsioon!F49=0,"",Eksplikatsioon!F49)</f>
        <v>10.8</v>
      </c>
      <c r="F48" s="33" t="str">
        <f>IF(Eksplikatsioon!H49=0,"",Eksplikatsioon!H49)</f>
        <v/>
      </c>
      <c r="G48" s="33" t="str">
        <f>IF(Eksplikatsioon!J49=0,"",Eksplikatsioon!J49)</f>
        <v>Ainukasutuses pind</v>
      </c>
      <c r="H48" s="33" t="str">
        <f>IF(Eksplikatsioon!K49=0,"",Eksplikatsioon!K49)</f>
        <v>Sotsiaalkindlustusamet</v>
      </c>
      <c r="I48" s="33" t="str">
        <f>IF(Eksplikatsioon!L49=0,"",Eksplikatsioon!L49)</f>
        <v>ENDLA8_04</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01</v>
      </c>
      <c r="B49" s="77">
        <f>IF(Eksplikatsioon!B50=0,"",Eksplikatsioon!B50)</f>
        <v>48</v>
      </c>
      <c r="C49" s="33" t="str">
        <f>IF(Eksplikatsioon!C50=0,"",Eksplikatsioon!C50)</f>
        <v>ÜÜRITAV PIND</v>
      </c>
      <c r="D49" s="33" t="str">
        <f>IF(Eksplikatsioon!D50=0,"",Eksplikatsioon!D50)</f>
        <v>Saal</v>
      </c>
      <c r="E49" s="75">
        <f>IF(Eksplikatsioon!F50=0,"",Eksplikatsioon!F50)</f>
        <v>126.4</v>
      </c>
      <c r="F49" s="33" t="str">
        <f>IF(Eksplikatsioon!H50=0,"",Eksplikatsioon!H50)</f>
        <v/>
      </c>
      <c r="G49" s="33" t="str">
        <f>IF(Eksplikatsioon!J50=0,"",Eksplikatsioon!J50)</f>
        <v>Ainukasutuses pind</v>
      </c>
      <c r="H49" s="33" t="str">
        <f>IF(Eksplikatsioon!K50=0,"",Eksplikatsioon!K50)</f>
        <v>Sotsiaalkindlustusamet</v>
      </c>
      <c r="I49" s="33" t="str">
        <f>IF(Eksplikatsioon!L50=0,"",Eksplikatsioon!L50)</f>
        <v>ENDLA8_04</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77">
        <f>IF(Eksplikatsioon!B51=0,"",Eksplikatsioon!B51)</f>
        <v>49</v>
      </c>
      <c r="C50" s="33" t="str">
        <f>IF(Eksplikatsioon!C51=0,"",Eksplikatsioon!C51)</f>
        <v>ÜÜRITAV PIND</v>
      </c>
      <c r="D50" s="33" t="str">
        <f>IF(Eksplikatsioon!D51=0,"",Eksplikatsioon!D51)</f>
        <v>Abiruum</v>
      </c>
      <c r="E50" s="75">
        <f>IF(Eksplikatsioon!F51=0,"",Eksplikatsioon!F51)</f>
        <v>5.8</v>
      </c>
      <c r="F50" s="33" t="str">
        <f>IF(Eksplikatsioon!H51=0,"",Eksplikatsioon!H51)</f>
        <v/>
      </c>
      <c r="G50" s="33" t="str">
        <f>IF(Eksplikatsioon!J51=0,"",Eksplikatsioon!J51)</f>
        <v>Ainukasutuses pind</v>
      </c>
      <c r="H50" s="33" t="str">
        <f>IF(Eksplikatsioon!K51=0,"",Eksplikatsioon!K51)</f>
        <v>Sotsiaalkindlustusamet</v>
      </c>
      <c r="I50" s="33" t="str">
        <f>IF(Eksplikatsioon!L51=0,"",Eksplikatsioon!L51)</f>
        <v>ENDLA8_04</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77">
        <f>IF(Eksplikatsioon!B52=0,"",Eksplikatsioon!B52)</f>
        <v>50</v>
      </c>
      <c r="C51" s="33" t="str">
        <f>IF(Eksplikatsioon!C52=0,"",Eksplikatsioon!C52)</f>
        <v>ÜÜRITAV PIND</v>
      </c>
      <c r="D51" s="33" t="str">
        <f>IF(Eksplikatsioon!D52=0,"",Eksplikatsioon!D52)</f>
        <v>Abiruum</v>
      </c>
      <c r="E51" s="75">
        <f>IF(Eksplikatsioon!F52=0,"",Eksplikatsioon!F52)</f>
        <v>5.8</v>
      </c>
      <c r="F51" s="33" t="str">
        <f>IF(Eksplikatsioon!H52=0,"",Eksplikatsioon!H52)</f>
        <v/>
      </c>
      <c r="G51" s="33" t="str">
        <f>IF(Eksplikatsioon!J52=0,"",Eksplikatsioon!J52)</f>
        <v>Ainukasutuses pind</v>
      </c>
      <c r="H51" s="33" t="str">
        <f>IF(Eksplikatsioon!K52=0,"",Eksplikatsioon!K52)</f>
        <v>Sotsiaalkindlustusamet</v>
      </c>
      <c r="I51" s="33" t="str">
        <f>IF(Eksplikatsioon!L52=0,"",Eksplikatsioon!L52)</f>
        <v>ENDLA8_04</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77">
        <f>IF(Eksplikatsioon!B53=0,"",Eksplikatsioon!B53)</f>
        <v>51</v>
      </c>
      <c r="C52" s="33" t="str">
        <f>IF(Eksplikatsioon!C53=0,"",Eksplikatsioon!C53)</f>
        <v>ÜÜRITAV PIND</v>
      </c>
      <c r="D52" s="33" t="str">
        <f>IF(Eksplikatsioon!D53=0,"",Eksplikatsioon!D53)</f>
        <v>Koridor</v>
      </c>
      <c r="E52" s="75">
        <f>IF(Eksplikatsioon!F53=0,"",Eksplikatsioon!F53)</f>
        <v>15.3</v>
      </c>
      <c r="F52" s="33" t="str">
        <f>IF(Eksplikatsioon!H53=0,"",Eksplikatsioon!H53)</f>
        <v/>
      </c>
      <c r="G52" s="33" t="str">
        <f>IF(Eksplikatsioon!J53=0,"",Eksplikatsioon!J53)</f>
        <v>Ainukasutuses pind</v>
      </c>
      <c r="H52" s="33" t="str">
        <f>IF(Eksplikatsioon!K53=0,"",Eksplikatsioon!K53)</f>
        <v>Sotsiaalkindlustusamet</v>
      </c>
      <c r="I52" s="33" t="str">
        <f>IF(Eksplikatsioon!L53=0,"",Eksplikatsioon!L53)</f>
        <v>ENDLA8_04</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77">
        <f>IF(Eksplikatsioon!B54=0,"",Eksplikatsioon!B54)</f>
        <v>52</v>
      </c>
      <c r="C53" s="33" t="str">
        <f>IF(Eksplikatsioon!C54=0,"",Eksplikatsioon!C54)</f>
        <v>ÜÜRITAV PIND</v>
      </c>
      <c r="D53" s="33" t="str">
        <f>IF(Eksplikatsioon!D54=0,"",Eksplikatsioon!D54)</f>
        <v>WC</v>
      </c>
      <c r="E53" s="75">
        <f>IF(Eksplikatsioon!F54=0,"",Eksplikatsioon!F54)</f>
        <v>2.1</v>
      </c>
      <c r="F53" s="33" t="str">
        <f>IF(Eksplikatsioon!H54=0,"",Eksplikatsioon!H54)</f>
        <v/>
      </c>
      <c r="G53" s="33" t="str">
        <f>IF(Eksplikatsioon!J54=0,"",Eksplikatsioon!J54)</f>
        <v>Ainukasutuses pind</v>
      </c>
      <c r="H53" s="33" t="str">
        <f>IF(Eksplikatsioon!K54=0,"",Eksplikatsioon!K54)</f>
        <v>Sotsiaalkindlustusamet</v>
      </c>
      <c r="I53" s="33" t="str">
        <f>IF(Eksplikatsioon!L54=0,"",Eksplikatsioon!L54)</f>
        <v>ENDLA8_04</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01</v>
      </c>
      <c r="B54" s="77">
        <f>IF(Eksplikatsioon!B55=0,"",Eksplikatsioon!B55)</f>
        <v>53</v>
      </c>
      <c r="C54" s="33" t="str">
        <f>IF(Eksplikatsioon!C55=0,"",Eksplikatsioon!C55)</f>
        <v>ÜÜRITAV PIND</v>
      </c>
      <c r="D54" s="33" t="str">
        <f>IF(Eksplikatsioon!D55=0,"",Eksplikatsioon!D55)</f>
        <v>Kabinet/Büroo</v>
      </c>
      <c r="E54" s="75">
        <f>IF(Eksplikatsioon!F55=0,"",Eksplikatsioon!F55)</f>
        <v>11.6</v>
      </c>
      <c r="F54" s="33" t="str">
        <f>IF(Eksplikatsioon!H55=0,"",Eksplikatsioon!H55)</f>
        <v/>
      </c>
      <c r="G54" s="33" t="str">
        <f>IF(Eksplikatsioon!J55=0,"",Eksplikatsioon!J55)</f>
        <v>Ainukasutuses pind</v>
      </c>
      <c r="H54" s="33" t="str">
        <f>IF(Eksplikatsioon!K55=0,"",Eksplikatsioon!K55)</f>
        <v>Sotsiaalkindlustusamet</v>
      </c>
      <c r="I54" s="33" t="str">
        <f>IF(Eksplikatsioon!L55=0,"",Eksplikatsioon!L55)</f>
        <v>ENDLA8_04</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01</v>
      </c>
      <c r="B55" s="77">
        <f>IF(Eksplikatsioon!B56=0,"",Eksplikatsioon!B56)</f>
        <v>54</v>
      </c>
      <c r="C55" s="33" t="str">
        <f>IF(Eksplikatsioon!C56=0,"",Eksplikatsioon!C56)</f>
        <v>ÜÜRITAV PIND</v>
      </c>
      <c r="D55" s="33" t="str">
        <f>IF(Eksplikatsioon!D56=0,"",Eksplikatsioon!D56)</f>
        <v>Kabinet/Büroo</v>
      </c>
      <c r="E55" s="75">
        <f>IF(Eksplikatsioon!F56=0,"",Eksplikatsioon!F56)</f>
        <v>13.9</v>
      </c>
      <c r="F55" s="33" t="str">
        <f>IF(Eksplikatsioon!H56=0,"",Eksplikatsioon!H56)</f>
        <v/>
      </c>
      <c r="G55" s="33" t="str">
        <f>IF(Eksplikatsioon!J56=0,"",Eksplikatsioon!J56)</f>
        <v>Ainukasutuses pind</v>
      </c>
      <c r="H55" s="33" t="str">
        <f>IF(Eksplikatsioon!K56=0,"",Eksplikatsioon!K56)</f>
        <v>Sotsiaalkindlustusamet</v>
      </c>
      <c r="I55" s="33" t="str">
        <f>IF(Eksplikatsioon!L56=0,"",Eksplikatsioon!L56)</f>
        <v>ENDLA8_04</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01</v>
      </c>
      <c r="B56" s="77">
        <f>IF(Eksplikatsioon!B57=0,"",Eksplikatsioon!B57)</f>
        <v>55</v>
      </c>
      <c r="C56" s="33" t="str">
        <f>IF(Eksplikatsioon!C57=0,"",Eksplikatsioon!C57)</f>
        <v>ÜÜRITAV PIND</v>
      </c>
      <c r="D56" s="33" t="str">
        <f>IF(Eksplikatsioon!D57=0,"",Eksplikatsioon!D57)</f>
        <v>Kabinet/Büroo</v>
      </c>
      <c r="E56" s="75">
        <f>IF(Eksplikatsioon!F57=0,"",Eksplikatsioon!F57)</f>
        <v>13.2</v>
      </c>
      <c r="F56" s="33" t="str">
        <f>IF(Eksplikatsioon!H57=0,"",Eksplikatsioon!H57)</f>
        <v/>
      </c>
      <c r="G56" s="33" t="str">
        <f>IF(Eksplikatsioon!J57=0,"",Eksplikatsioon!J57)</f>
        <v>Ainukasutuses pind</v>
      </c>
      <c r="H56" s="33" t="str">
        <f>IF(Eksplikatsioon!K57=0,"",Eksplikatsioon!K57)</f>
        <v>Sotsiaalkindlustusamet</v>
      </c>
      <c r="I56" s="33" t="str">
        <f>IF(Eksplikatsioon!L57=0,"",Eksplikatsioon!L57)</f>
        <v>ENDLA8_04</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01</v>
      </c>
      <c r="B57" s="77">
        <f>IF(Eksplikatsioon!B58=0,"",Eksplikatsioon!B58)</f>
        <v>56</v>
      </c>
      <c r="C57" s="33" t="str">
        <f>IF(Eksplikatsioon!C58=0,"",Eksplikatsioon!C58)</f>
        <v>ÜÜRITAV PIND</v>
      </c>
      <c r="D57" s="33" t="str">
        <f>IF(Eksplikatsioon!D58=0,"",Eksplikatsioon!D58)</f>
        <v>Kabinet/Büroo</v>
      </c>
      <c r="E57" s="75">
        <f>IF(Eksplikatsioon!F58=0,"",Eksplikatsioon!F58)</f>
        <v>13.6</v>
      </c>
      <c r="F57" s="33" t="str">
        <f>IF(Eksplikatsioon!H58=0,"",Eksplikatsioon!H58)</f>
        <v/>
      </c>
      <c r="G57" s="33" t="str">
        <f>IF(Eksplikatsioon!J58=0,"",Eksplikatsioon!J58)</f>
        <v>Ainukasutuses pind</v>
      </c>
      <c r="H57" s="33" t="str">
        <f>IF(Eksplikatsioon!K58=0,"",Eksplikatsioon!K58)</f>
        <v>Sotsiaalkindlustusamet</v>
      </c>
      <c r="I57" s="33" t="str">
        <f>IF(Eksplikatsioon!L58=0,"",Eksplikatsioon!L58)</f>
        <v>ENDLA8_04</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01</v>
      </c>
      <c r="B58" s="77">
        <f>IF(Eksplikatsioon!B59=0,"",Eksplikatsioon!B59)</f>
        <v>57</v>
      </c>
      <c r="C58" s="33" t="str">
        <f>IF(Eksplikatsioon!C59=0,"",Eksplikatsioon!C59)</f>
        <v>ÜÜRITAV PIND</v>
      </c>
      <c r="D58" s="33" t="str">
        <f>IF(Eksplikatsioon!D59=0,"",Eksplikatsioon!D59)</f>
        <v>Kabinet/Büroo</v>
      </c>
      <c r="E58" s="75">
        <f>IF(Eksplikatsioon!F59=0,"",Eksplikatsioon!F59)</f>
        <v>12.5</v>
      </c>
      <c r="F58" s="33" t="str">
        <f>IF(Eksplikatsioon!H59=0,"",Eksplikatsioon!H59)</f>
        <v/>
      </c>
      <c r="G58" s="33" t="str">
        <f>IF(Eksplikatsioon!J59=0,"",Eksplikatsioon!J59)</f>
        <v>Ainukasutuses pind</v>
      </c>
      <c r="H58" s="33" t="str">
        <f>IF(Eksplikatsioon!K59=0,"",Eksplikatsioon!K59)</f>
        <v>Sotsiaalkindlustusamet</v>
      </c>
      <c r="I58" s="33" t="str">
        <f>IF(Eksplikatsioon!L59=0,"",Eksplikatsioon!L59)</f>
        <v>ENDLA8_04</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01</v>
      </c>
      <c r="B59" s="77">
        <f>IF(Eksplikatsioon!B60=0,"",Eksplikatsioon!B60)</f>
        <v>58</v>
      </c>
      <c r="C59" s="33" t="str">
        <f>IF(Eksplikatsioon!C60=0,"",Eksplikatsioon!C60)</f>
        <v>ÜÜRITAV PIND</v>
      </c>
      <c r="D59" s="33" t="str">
        <f>IF(Eksplikatsioon!D60=0,"",Eksplikatsioon!D60)</f>
        <v>Kabinet/Büroo</v>
      </c>
      <c r="E59" s="75">
        <f>IF(Eksplikatsioon!F60=0,"",Eksplikatsioon!F60)</f>
        <v>26.6</v>
      </c>
      <c r="F59" s="33" t="str">
        <f>IF(Eksplikatsioon!H60=0,"",Eksplikatsioon!H60)</f>
        <v/>
      </c>
      <c r="G59" s="33" t="str">
        <f>IF(Eksplikatsioon!J60=0,"",Eksplikatsioon!J60)</f>
        <v>Ainukasutuses pind</v>
      </c>
      <c r="H59" s="33" t="str">
        <f>IF(Eksplikatsioon!K60=0,"",Eksplikatsioon!K60)</f>
        <v>Sotsiaalkindlustusamet</v>
      </c>
      <c r="I59" s="33" t="str">
        <f>IF(Eksplikatsioon!L60=0,"",Eksplikatsioon!L60)</f>
        <v>ENDLA8_04</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01</v>
      </c>
      <c r="B60" s="77">
        <f>IF(Eksplikatsioon!B61=0,"",Eksplikatsioon!B61)</f>
        <v>59</v>
      </c>
      <c r="C60" s="33" t="str">
        <f>IF(Eksplikatsioon!C61=0,"",Eksplikatsioon!C61)</f>
        <v>ÜÜRITAV PIND</v>
      </c>
      <c r="D60" s="33" t="str">
        <f>IF(Eksplikatsioon!D61=0,"",Eksplikatsioon!D61)</f>
        <v>Kabinet/Büroo</v>
      </c>
      <c r="E60" s="75">
        <f>IF(Eksplikatsioon!F61=0,"",Eksplikatsioon!F61)</f>
        <v>13.6</v>
      </c>
      <c r="F60" s="33" t="str">
        <f>IF(Eksplikatsioon!H61=0,"",Eksplikatsioon!H61)</f>
        <v/>
      </c>
      <c r="G60" s="33" t="str">
        <f>IF(Eksplikatsioon!J61=0,"",Eksplikatsioon!J61)</f>
        <v>Ainukasutuses pind</v>
      </c>
      <c r="H60" s="33" t="str">
        <f>IF(Eksplikatsioon!K61=0,"",Eksplikatsioon!K61)</f>
        <v>Sotsiaalkindlustusamet</v>
      </c>
      <c r="I60" s="33" t="str">
        <f>IF(Eksplikatsioon!L61=0,"",Eksplikatsioon!L61)</f>
        <v>ENDLA8_04</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01</v>
      </c>
      <c r="B61" s="77">
        <f>IF(Eksplikatsioon!B62=0,"",Eksplikatsioon!B62)</f>
        <v>60</v>
      </c>
      <c r="C61" s="33" t="str">
        <f>IF(Eksplikatsioon!C62=0,"",Eksplikatsioon!C62)</f>
        <v>ÜÜRITAV PIND</v>
      </c>
      <c r="D61" s="33" t="str">
        <f>IF(Eksplikatsioon!D62=0,"",Eksplikatsioon!D62)</f>
        <v>Koridor</v>
      </c>
      <c r="E61" s="75">
        <f>IF(Eksplikatsioon!F62=0,"",Eksplikatsioon!F62)</f>
        <v>18.399999999999999</v>
      </c>
      <c r="F61" s="33" t="str">
        <f>IF(Eksplikatsioon!H62=0,"",Eksplikatsioon!H62)</f>
        <v/>
      </c>
      <c r="G61" s="33" t="str">
        <f>IF(Eksplikatsioon!J62=0,"",Eksplikatsioon!J62)</f>
        <v>Ainukasutuses pind</v>
      </c>
      <c r="H61" s="33" t="str">
        <f>IF(Eksplikatsioon!K62=0,"",Eksplikatsioon!K62)</f>
        <v>Sotsiaalkindlustusamet</v>
      </c>
      <c r="I61" s="33" t="str">
        <f>IF(Eksplikatsioon!L62=0,"",Eksplikatsioon!L62)</f>
        <v>ENDLA8_04</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01</v>
      </c>
      <c r="B62" s="77">
        <f>IF(Eksplikatsioon!B63=0,"",Eksplikatsioon!B63)</f>
        <v>61</v>
      </c>
      <c r="C62" s="33" t="str">
        <f>IF(Eksplikatsioon!C63=0,"",Eksplikatsioon!C63)</f>
        <v>ÜÜRITAV PIND</v>
      </c>
      <c r="D62" s="33" t="str">
        <f>IF(Eksplikatsioon!D63=0,"",Eksplikatsioon!D63)</f>
        <v>Kabinet/Büroo</v>
      </c>
      <c r="E62" s="75">
        <f>IF(Eksplikatsioon!F63=0,"",Eksplikatsioon!F63)</f>
        <v>3.3</v>
      </c>
      <c r="F62" s="33" t="str">
        <f>IF(Eksplikatsioon!H63=0,"",Eksplikatsioon!H63)</f>
        <v/>
      </c>
      <c r="G62" s="33" t="str">
        <f>IF(Eksplikatsioon!J63=0,"",Eksplikatsioon!J63)</f>
        <v>Ainukasutuses pind</v>
      </c>
      <c r="H62" s="33" t="str">
        <f>IF(Eksplikatsioon!K63=0,"",Eksplikatsioon!K63)</f>
        <v>Sotsiaalkindlustusamet</v>
      </c>
      <c r="I62" s="33" t="str">
        <f>IF(Eksplikatsioon!L63=0,"",Eksplikatsioon!L63)</f>
        <v>ENDLA8_04</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01</v>
      </c>
      <c r="B63" s="77">
        <f>IF(Eksplikatsioon!B64=0,"",Eksplikatsioon!B64)</f>
        <v>62</v>
      </c>
      <c r="C63" s="33" t="str">
        <f>IF(Eksplikatsioon!C64=0,"",Eksplikatsioon!C64)</f>
        <v>ÜÜRITAV PIND</v>
      </c>
      <c r="D63" s="33" t="str">
        <f>IF(Eksplikatsioon!D64=0,"",Eksplikatsioon!D64)</f>
        <v>Kabinet/Büroo</v>
      </c>
      <c r="E63" s="75">
        <f>IF(Eksplikatsioon!F64=0,"",Eksplikatsioon!F64)</f>
        <v>19.8</v>
      </c>
      <c r="F63" s="33" t="str">
        <f>IF(Eksplikatsioon!H64=0,"",Eksplikatsioon!H64)</f>
        <v/>
      </c>
      <c r="G63" s="33" t="str">
        <f>IF(Eksplikatsioon!J64=0,"",Eksplikatsioon!J64)</f>
        <v>Ainukasutuses pind</v>
      </c>
      <c r="H63" s="33" t="str">
        <f>IF(Eksplikatsioon!K64=0,"",Eksplikatsioon!K64)</f>
        <v>Sotsiaalkindlustusamet</v>
      </c>
      <c r="I63" s="33" t="str">
        <f>IF(Eksplikatsioon!L64=0,"",Eksplikatsioon!L64)</f>
        <v>ENDLA8_04</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01</v>
      </c>
      <c r="B64" s="77">
        <f>IF(Eksplikatsioon!B65=0,"",Eksplikatsioon!B65)</f>
        <v>63</v>
      </c>
      <c r="C64" s="33" t="str">
        <f>IF(Eksplikatsioon!C65=0,"",Eksplikatsioon!C65)</f>
        <v>VERTIKAALSETE ÜHENDUSTEEDE PIND</v>
      </c>
      <c r="D64" s="33" t="str">
        <f>IF(Eksplikatsioon!D65=0,"",Eksplikatsioon!D65)</f>
        <v>Trepp/Trepikoda</v>
      </c>
      <c r="E64" s="75">
        <f>IF(Eksplikatsioon!F65=0,"",Eksplikatsioon!F65)</f>
        <v>9.1999999999999993</v>
      </c>
      <c r="F64" s="33" t="str">
        <f>IF(Eksplikatsioon!H65=0,"",Eksplikatsioon!H65)</f>
        <v/>
      </c>
      <c r="G64" s="33" t="str">
        <f>IF(Eksplikatsioon!J65=0,"",Eksplikatsioon!J65)</f>
        <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01</v>
      </c>
      <c r="B65" s="77">
        <f>IF(Eksplikatsioon!B66=0,"",Eksplikatsioon!B66)</f>
        <v>64</v>
      </c>
      <c r="C65" s="33" t="str">
        <f>IF(Eksplikatsioon!C66=0,"",Eksplikatsioon!C66)</f>
        <v>ÜÜRITAV PIND</v>
      </c>
      <c r="D65" s="33" t="str">
        <f>IF(Eksplikatsioon!D66=0,"",Eksplikatsioon!D66)</f>
        <v>Kabinet/Büroo</v>
      </c>
      <c r="E65" s="75">
        <f>IF(Eksplikatsioon!F66=0,"",Eksplikatsioon!F66)</f>
        <v>23.9</v>
      </c>
      <c r="F65" s="33" t="str">
        <f>IF(Eksplikatsioon!H66=0,"",Eksplikatsioon!H66)</f>
        <v/>
      </c>
      <c r="G65" s="33" t="str">
        <f>IF(Eksplikatsioon!J66=0,"",Eksplikatsioon!J66)</f>
        <v>Ainukasutuses pind</v>
      </c>
      <c r="H65" s="33" t="str">
        <f>IF(Eksplikatsioon!K66=0,"",Eksplikatsioon!K66)</f>
        <v>Sotsiaalkindlustusamet</v>
      </c>
      <c r="I65" s="33" t="str">
        <f>IF(Eksplikatsioon!L66=0,"",Eksplikatsioon!L66)</f>
        <v>ENDLA8_04</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01</v>
      </c>
      <c r="B66" s="77">
        <f>IF(Eksplikatsioon!B67=0,"",Eksplikatsioon!B67)</f>
        <v>65</v>
      </c>
      <c r="C66" s="33" t="str">
        <f>IF(Eksplikatsioon!C67=0,"",Eksplikatsioon!C67)</f>
        <v>ÜÜRITAV PIND</v>
      </c>
      <c r="D66" s="33" t="str">
        <f>IF(Eksplikatsioon!D67=0,"",Eksplikatsioon!D67)</f>
        <v>Kabinet/Büroo</v>
      </c>
      <c r="E66" s="75">
        <f>IF(Eksplikatsioon!F67=0,"",Eksplikatsioon!F67)</f>
        <v>15.2</v>
      </c>
      <c r="F66" s="33" t="str">
        <f>IF(Eksplikatsioon!H67=0,"",Eksplikatsioon!H67)</f>
        <v/>
      </c>
      <c r="G66" s="33" t="str">
        <f>IF(Eksplikatsioon!J67=0,"",Eksplikatsioon!J67)</f>
        <v>Ainukasutuses pind</v>
      </c>
      <c r="H66" s="33" t="str">
        <f>IF(Eksplikatsioon!K67=0,"",Eksplikatsioon!K67)</f>
        <v>Sotsiaalkindlustusamet</v>
      </c>
      <c r="I66" s="33" t="str">
        <f>IF(Eksplikatsioon!L67=0,"",Eksplikatsioon!L67)</f>
        <v>ENDLA8_04</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01</v>
      </c>
      <c r="B67" s="77">
        <f>IF(Eksplikatsioon!B68=0,"",Eksplikatsioon!B68)</f>
        <v>66</v>
      </c>
      <c r="C67" s="33" t="str">
        <f>IF(Eksplikatsioon!C68=0,"",Eksplikatsioon!C68)</f>
        <v>ÜÜRITAV PIND</v>
      </c>
      <c r="D67" s="33" t="str">
        <f>IF(Eksplikatsioon!D68=0,"",Eksplikatsioon!D68)</f>
        <v>Koridor</v>
      </c>
      <c r="E67" s="75">
        <f>IF(Eksplikatsioon!F68=0,"",Eksplikatsioon!F68)</f>
        <v>7.7</v>
      </c>
      <c r="F67" s="33" t="str">
        <f>IF(Eksplikatsioon!H68=0,"",Eksplikatsioon!H68)</f>
        <v/>
      </c>
      <c r="G67" s="33" t="str">
        <f>IF(Eksplikatsioon!J68=0,"",Eksplikatsioon!J68)</f>
        <v>Ainukasutuses pind</v>
      </c>
      <c r="H67" s="33" t="str">
        <f>IF(Eksplikatsioon!K68=0,"",Eksplikatsioon!K68)</f>
        <v>Sotsiaalkindlustusamet</v>
      </c>
      <c r="I67" s="33" t="str">
        <f>IF(Eksplikatsioon!L68=0,"",Eksplikatsioon!L68)</f>
        <v>ENDLA8_04</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01</v>
      </c>
      <c r="B68" s="77">
        <f>IF(Eksplikatsioon!B69=0,"",Eksplikatsioon!B69)</f>
        <v>67</v>
      </c>
      <c r="C68" s="33" t="str">
        <f>IF(Eksplikatsioon!C69=0,"",Eksplikatsioon!C69)</f>
        <v>TEHNOPIND</v>
      </c>
      <c r="D68" s="33" t="str">
        <f>IF(Eksplikatsioon!D69=0,"",Eksplikatsioon!D69)</f>
        <v>Hoolderuum</v>
      </c>
      <c r="E68" s="75">
        <f>IF(Eksplikatsioon!F69=0,"",Eksplikatsioon!F69)</f>
        <v>1.7</v>
      </c>
      <c r="F68" s="33" t="str">
        <f>IF(Eksplikatsioon!H69=0,"",Eksplikatsioon!H69)</f>
        <v/>
      </c>
      <c r="G68" s="33" t="str">
        <f>IF(Eksplikatsioon!J69=0,"",Eksplikatsioon!J69)</f>
        <v/>
      </c>
      <c r="H68" s="33" t="str">
        <f>IF(Eksplikatsioon!K69=0,"",Eksplikatsioon!K69)</f>
        <v/>
      </c>
      <c r="I68" s="33" t="str">
        <f>IF(Eksplikatsioon!L69=0,"",Eksplikatsioon!L69)</f>
        <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01</v>
      </c>
      <c r="B69" s="77">
        <f>IF(Eksplikatsioon!B70=0,"",Eksplikatsioon!B70)</f>
        <v>68</v>
      </c>
      <c r="C69" s="33" t="str">
        <f>IF(Eksplikatsioon!C70=0,"",Eksplikatsioon!C70)</f>
        <v>ÜÜRITAV PIND</v>
      </c>
      <c r="D69" s="33" t="str">
        <f>IF(Eksplikatsioon!D70=0,"",Eksplikatsioon!D70)</f>
        <v>Abiruum</v>
      </c>
      <c r="E69" s="75">
        <f>IF(Eksplikatsioon!F70=0,"",Eksplikatsioon!F70)</f>
        <v>5.0999999999999996</v>
      </c>
      <c r="F69" s="33" t="str">
        <f>IF(Eksplikatsioon!H70=0,"",Eksplikatsioon!H70)</f>
        <v/>
      </c>
      <c r="G69" s="33" t="str">
        <f>IF(Eksplikatsioon!J70=0,"",Eksplikatsioon!J70)</f>
        <v>Ainukasutuses pind</v>
      </c>
      <c r="H69" s="33" t="str">
        <f>IF(Eksplikatsioon!K70=0,"",Eksplikatsioon!K70)</f>
        <v>Sotsiaalkindlustusamet</v>
      </c>
      <c r="I69" s="33" t="str">
        <f>IF(Eksplikatsioon!L70=0,"",Eksplikatsioon!L70)</f>
        <v>ENDLA8_04</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01</v>
      </c>
      <c r="B70" s="77">
        <f>IF(Eksplikatsioon!B71=0,"",Eksplikatsioon!B71)</f>
        <v>69</v>
      </c>
      <c r="C70" s="33" t="str">
        <f>IF(Eksplikatsioon!C71=0,"",Eksplikatsioon!C71)</f>
        <v>ÜÜRITAV PIND</v>
      </c>
      <c r="D70" s="33" t="str">
        <f>IF(Eksplikatsioon!D71=0,"",Eksplikatsioon!D71)</f>
        <v>WC</v>
      </c>
      <c r="E70" s="75">
        <f>IF(Eksplikatsioon!F71=0,"",Eksplikatsioon!F71)</f>
        <v>1.8</v>
      </c>
      <c r="F70" s="33" t="str">
        <f>IF(Eksplikatsioon!H71=0,"",Eksplikatsioon!H71)</f>
        <v/>
      </c>
      <c r="G70" s="33" t="str">
        <f>IF(Eksplikatsioon!J71=0,"",Eksplikatsioon!J71)</f>
        <v>Ainukasutuses pind</v>
      </c>
      <c r="H70" s="33" t="str">
        <f>IF(Eksplikatsioon!K71=0,"",Eksplikatsioon!K71)</f>
        <v>Sotsiaalkindlustusamet</v>
      </c>
      <c r="I70" s="33" t="str">
        <f>IF(Eksplikatsioon!L71=0,"",Eksplikatsioon!L71)</f>
        <v>ENDLA8_04</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01</v>
      </c>
      <c r="B71" s="77">
        <f>IF(Eksplikatsioon!B72=0,"",Eksplikatsioon!B72)</f>
        <v>70</v>
      </c>
      <c r="C71" s="33" t="str">
        <f>IF(Eksplikatsioon!C72=0,"",Eksplikatsioon!C72)</f>
        <v>ÜÜRITAV PIND</v>
      </c>
      <c r="D71" s="33" t="str">
        <f>IF(Eksplikatsioon!D72=0,"",Eksplikatsioon!D72)</f>
        <v>WC</v>
      </c>
      <c r="E71" s="75">
        <f>IF(Eksplikatsioon!F72=0,"",Eksplikatsioon!F72)</f>
        <v>4</v>
      </c>
      <c r="F71" s="33" t="str">
        <f>IF(Eksplikatsioon!H72=0,"",Eksplikatsioon!H72)</f>
        <v/>
      </c>
      <c r="G71" s="33" t="str">
        <f>IF(Eksplikatsioon!J72=0,"",Eksplikatsioon!J72)</f>
        <v>Ainukasutuses pind</v>
      </c>
      <c r="H71" s="33" t="str">
        <f>IF(Eksplikatsioon!K72=0,"",Eksplikatsioon!K72)</f>
        <v>Sotsiaalkindlustusamet</v>
      </c>
      <c r="I71" s="33" t="str">
        <f>IF(Eksplikatsioon!L72=0,"",Eksplikatsioon!L72)</f>
        <v>ENDLA8_04</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01</v>
      </c>
      <c r="B72" s="77">
        <f>IF(Eksplikatsioon!B73=0,"",Eksplikatsioon!B73)</f>
        <v>71</v>
      </c>
      <c r="C72" s="33" t="str">
        <f>IF(Eksplikatsioon!C73=0,"",Eksplikatsioon!C73)</f>
        <v>ÜÜRITAV PIND</v>
      </c>
      <c r="D72" s="33" t="str">
        <f>IF(Eksplikatsioon!D73=0,"",Eksplikatsioon!D73)</f>
        <v>Eesruum</v>
      </c>
      <c r="E72" s="75">
        <f>IF(Eksplikatsioon!F73=0,"",Eksplikatsioon!F73)</f>
        <v>4.4000000000000004</v>
      </c>
      <c r="F72" s="33" t="str">
        <f>IF(Eksplikatsioon!H73=0,"",Eksplikatsioon!H73)</f>
        <v/>
      </c>
      <c r="G72" s="33" t="str">
        <f>IF(Eksplikatsioon!J73=0,"",Eksplikatsioon!J73)</f>
        <v>Ainukasutuses pind</v>
      </c>
      <c r="H72" s="33" t="str">
        <f>IF(Eksplikatsioon!K73=0,"",Eksplikatsioon!K73)</f>
        <v>Sotsiaalkindlustusamet</v>
      </c>
      <c r="I72" s="33" t="str">
        <f>IF(Eksplikatsioon!L73=0,"",Eksplikatsioon!L73)</f>
        <v>ENDLA8_04</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01</v>
      </c>
      <c r="B73" s="77">
        <f>IF(Eksplikatsioon!B74=0,"",Eksplikatsioon!B74)</f>
        <v>72</v>
      </c>
      <c r="C73" s="33" t="str">
        <f>IF(Eksplikatsioon!C74=0,"",Eksplikatsioon!C74)</f>
        <v>ÜÜRITAV PIND</v>
      </c>
      <c r="D73" s="33" t="str">
        <f>IF(Eksplikatsioon!D74=0,"",Eksplikatsioon!D74)</f>
        <v>Kabinet/Büroo</v>
      </c>
      <c r="E73" s="75">
        <f>IF(Eksplikatsioon!F74=0,"",Eksplikatsioon!F74)</f>
        <v>11.9</v>
      </c>
      <c r="F73" s="33" t="str">
        <f>IF(Eksplikatsioon!H74=0,"",Eksplikatsioon!H74)</f>
        <v/>
      </c>
      <c r="G73" s="33" t="str">
        <f>IF(Eksplikatsioon!J74=0,"",Eksplikatsioon!J74)</f>
        <v>Ainukasutuses pind</v>
      </c>
      <c r="H73" s="33" t="str">
        <f>IF(Eksplikatsioon!K74=0,"",Eksplikatsioon!K74)</f>
        <v>Sotsiaalkindlustusamet</v>
      </c>
      <c r="I73" s="33" t="str">
        <f>IF(Eksplikatsioon!L74=0,"",Eksplikatsioon!L74)</f>
        <v>ENDLA8_04</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01</v>
      </c>
      <c r="B74" s="77">
        <f>IF(Eksplikatsioon!B75=0,"",Eksplikatsioon!B75)</f>
        <v>73</v>
      </c>
      <c r="C74" s="33" t="str">
        <f>IF(Eksplikatsioon!C75=0,"",Eksplikatsioon!C75)</f>
        <v>ÜÜRITAV PIND</v>
      </c>
      <c r="D74" s="33" t="str">
        <f>IF(Eksplikatsioon!D75=0,"",Eksplikatsioon!D75)</f>
        <v>Saal</v>
      </c>
      <c r="E74" s="75">
        <f>IF(Eksplikatsioon!F75=0,"",Eksplikatsioon!F75)</f>
        <v>156.69999999999999</v>
      </c>
      <c r="F74" s="33" t="str">
        <f>IF(Eksplikatsioon!H75=0,"",Eksplikatsioon!H75)</f>
        <v/>
      </c>
      <c r="G74" s="33" t="str">
        <f>IF(Eksplikatsioon!J75=0,"",Eksplikatsioon!J75)</f>
        <v>Ainukasutuses pind</v>
      </c>
      <c r="H74" s="33" t="str">
        <f>IF(Eksplikatsioon!K75=0,"",Eksplikatsioon!K75)</f>
        <v>Sotsiaalkindlustusamet</v>
      </c>
      <c r="I74" s="33" t="str">
        <f>IF(Eksplikatsioon!L75=0,"",Eksplikatsioon!L75)</f>
        <v>ENDLA8_04</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01</v>
      </c>
      <c r="B75" s="77">
        <f>IF(Eksplikatsioon!B76=0,"",Eksplikatsioon!B76)</f>
        <v>74</v>
      </c>
      <c r="C75" s="33" t="str">
        <f>IF(Eksplikatsioon!C76=0,"",Eksplikatsioon!C76)</f>
        <v>ÜÜRITAV PIND</v>
      </c>
      <c r="D75" s="33" t="str">
        <f>IF(Eksplikatsioon!D76=0,"",Eksplikatsioon!D76)</f>
        <v>Eesruum</v>
      </c>
      <c r="E75" s="75">
        <f>IF(Eksplikatsioon!F76=0,"",Eksplikatsioon!F76)</f>
        <v>11.2</v>
      </c>
      <c r="F75" s="33" t="str">
        <f>IF(Eksplikatsioon!H76=0,"",Eksplikatsioon!H76)</f>
        <v/>
      </c>
      <c r="G75" s="33" t="str">
        <f>IF(Eksplikatsioon!J76=0,"",Eksplikatsioon!J76)</f>
        <v>Ainukasutuses pind</v>
      </c>
      <c r="H75" s="33" t="str">
        <f>IF(Eksplikatsioon!K76=0,"",Eksplikatsioon!K76)</f>
        <v>Sotsiaalkindlustusamet</v>
      </c>
      <c r="I75" s="33" t="str">
        <f>IF(Eksplikatsioon!L76=0,"",Eksplikatsioon!L76)</f>
        <v>ENDLA8_04</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01</v>
      </c>
      <c r="B76" s="77">
        <f>IF(Eksplikatsioon!B77=0,"",Eksplikatsioon!B77)</f>
        <v>75</v>
      </c>
      <c r="C76" s="33" t="str">
        <f>IF(Eksplikatsioon!C77=0,"",Eksplikatsioon!C77)</f>
        <v>VERTIKAALSETE ÜHENDUSTEEDE PIND</v>
      </c>
      <c r="D76" s="33" t="str">
        <f>IF(Eksplikatsioon!D77=0,"",Eksplikatsioon!D77)</f>
        <v>Trepp/Trepikoda</v>
      </c>
      <c r="E76" s="75">
        <f>IF(Eksplikatsioon!F77=0,"",Eksplikatsioon!F77)</f>
        <v>9.1999999999999993</v>
      </c>
      <c r="F76" s="33" t="str">
        <f>IF(Eksplikatsioon!H77=0,"",Eksplikatsioon!H77)</f>
        <v/>
      </c>
      <c r="G76" s="33" t="str">
        <f>IF(Eksplikatsioon!J77=0,"",Eksplikatsioon!J77)</f>
        <v/>
      </c>
      <c r="H76" s="33" t="str">
        <f>IF(Eksplikatsioon!K77=0,"",Eksplikatsioon!K77)</f>
        <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01</v>
      </c>
      <c r="B77" s="77">
        <f>IF(Eksplikatsioon!B78=0,"",Eksplikatsioon!B78)</f>
        <v>76</v>
      </c>
      <c r="C77" s="33" t="str">
        <f>IF(Eksplikatsioon!C78=0,"",Eksplikatsioon!C78)</f>
        <v>ÜÜRITAV PIND</v>
      </c>
      <c r="D77" s="33" t="str">
        <f>IF(Eksplikatsioon!D78=0,"",Eksplikatsioon!D78)</f>
        <v>Kabinet/Büroo</v>
      </c>
      <c r="E77" s="75">
        <f>IF(Eksplikatsioon!F78=0,"",Eksplikatsioon!F78)</f>
        <v>9.6999999999999993</v>
      </c>
      <c r="F77" s="33" t="str">
        <f>IF(Eksplikatsioon!H78=0,"",Eksplikatsioon!H78)</f>
        <v/>
      </c>
      <c r="G77" s="33" t="str">
        <f>IF(Eksplikatsioon!J78=0,"",Eksplikatsioon!J78)</f>
        <v>Ainukasutuses pind</v>
      </c>
      <c r="H77" s="33" t="str">
        <f>IF(Eksplikatsioon!K78=0,"",Eksplikatsioon!K78)</f>
        <v>Sotsiaalkindlustusamet</v>
      </c>
      <c r="I77" s="33" t="str">
        <f>IF(Eksplikatsioon!L78=0,"",Eksplikatsioon!L78)</f>
        <v>ENDLA8_04</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01</v>
      </c>
      <c r="B78" s="77">
        <f>IF(Eksplikatsioon!B79=0,"",Eksplikatsioon!B79)</f>
        <v>77</v>
      </c>
      <c r="C78" s="33" t="str">
        <f>IF(Eksplikatsioon!C79=0,"",Eksplikatsioon!C79)</f>
        <v>ÜÜRITAV PIND</v>
      </c>
      <c r="D78" s="33" t="str">
        <f>IF(Eksplikatsioon!D79=0,"",Eksplikatsioon!D79)</f>
        <v>Kabinet/Büroo</v>
      </c>
      <c r="E78" s="75">
        <f>IF(Eksplikatsioon!F79=0,"",Eksplikatsioon!F79)</f>
        <v>9.9</v>
      </c>
      <c r="F78" s="33" t="str">
        <f>IF(Eksplikatsioon!H79=0,"",Eksplikatsioon!H79)</f>
        <v/>
      </c>
      <c r="G78" s="33" t="str">
        <f>IF(Eksplikatsioon!J79=0,"",Eksplikatsioon!J79)</f>
        <v>Ainukasutuses pind</v>
      </c>
      <c r="H78" s="33" t="str">
        <f>IF(Eksplikatsioon!K79=0,"",Eksplikatsioon!K79)</f>
        <v>Sotsiaalkindlustusamet</v>
      </c>
      <c r="I78" s="33" t="str">
        <f>IF(Eksplikatsioon!L79=0,"",Eksplikatsioon!L79)</f>
        <v>ENDLA8_04</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01</v>
      </c>
      <c r="B79" s="77">
        <f>IF(Eksplikatsioon!B80=0,"",Eksplikatsioon!B80)</f>
        <v>78</v>
      </c>
      <c r="C79" s="33" t="str">
        <f>IF(Eksplikatsioon!C80=0,"",Eksplikatsioon!C80)</f>
        <v>ÜÜRITAV PIND</v>
      </c>
      <c r="D79" s="33" t="str">
        <f>IF(Eksplikatsioon!D80=0,"",Eksplikatsioon!D80)</f>
        <v>Eesruum</v>
      </c>
      <c r="E79" s="75">
        <f>IF(Eksplikatsioon!F80=0,"",Eksplikatsioon!F80)</f>
        <v>3.1</v>
      </c>
      <c r="F79" s="33" t="str">
        <f>IF(Eksplikatsioon!H80=0,"",Eksplikatsioon!H80)</f>
        <v/>
      </c>
      <c r="G79" s="33" t="str">
        <f>IF(Eksplikatsioon!J80=0,"",Eksplikatsioon!J80)</f>
        <v>Ainukasutuses pind</v>
      </c>
      <c r="H79" s="33" t="str">
        <f>IF(Eksplikatsioon!K80=0,"",Eksplikatsioon!K80)</f>
        <v>Sotsiaalkindlustusamet</v>
      </c>
      <c r="I79" s="33" t="str">
        <f>IF(Eksplikatsioon!L80=0,"",Eksplikatsioon!L80)</f>
        <v>ENDLA8_04</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01</v>
      </c>
      <c r="B80" s="77">
        <f>IF(Eksplikatsioon!B81=0,"",Eksplikatsioon!B81)</f>
        <v>79</v>
      </c>
      <c r="C80" s="33" t="str">
        <f>IF(Eksplikatsioon!C81=0,"",Eksplikatsioon!C81)</f>
        <v>ÜÜRITAV PIND</v>
      </c>
      <c r="D80" s="33" t="str">
        <f>IF(Eksplikatsioon!D81=0,"",Eksplikatsioon!D81)</f>
        <v>Abiruum</v>
      </c>
      <c r="E80" s="75">
        <f>IF(Eksplikatsioon!F81=0,"",Eksplikatsioon!F81)</f>
        <v>3.5</v>
      </c>
      <c r="F80" s="33" t="str">
        <f>IF(Eksplikatsioon!H81=0,"",Eksplikatsioon!H81)</f>
        <v/>
      </c>
      <c r="G80" s="33" t="str">
        <f>IF(Eksplikatsioon!J81=0,"",Eksplikatsioon!J81)</f>
        <v>Ainukasutuses pind</v>
      </c>
      <c r="H80" s="33" t="str">
        <f>IF(Eksplikatsioon!K81=0,"",Eksplikatsioon!K81)</f>
        <v>Sotsiaalkindlustusamet</v>
      </c>
      <c r="I80" s="33" t="str">
        <f>IF(Eksplikatsioon!L81=0,"",Eksplikatsioon!L81)</f>
        <v>ENDLA8_04</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01</v>
      </c>
      <c r="B81" s="77">
        <f>IF(Eksplikatsioon!B82=0,"",Eksplikatsioon!B82)</f>
        <v>80</v>
      </c>
      <c r="C81" s="33" t="str">
        <f>IF(Eksplikatsioon!C82=0,"",Eksplikatsioon!C82)</f>
        <v>ÜÜRITAV PIND</v>
      </c>
      <c r="D81" s="33" t="str">
        <f>IF(Eksplikatsioon!D82=0,"",Eksplikatsioon!D82)</f>
        <v>Pesuruum</v>
      </c>
      <c r="E81" s="75">
        <f>IF(Eksplikatsioon!F82=0,"",Eksplikatsioon!F82)</f>
        <v>4.0999999999999996</v>
      </c>
      <c r="F81" s="33" t="str">
        <f>IF(Eksplikatsioon!H82=0,"",Eksplikatsioon!H82)</f>
        <v/>
      </c>
      <c r="G81" s="33" t="str">
        <f>IF(Eksplikatsioon!J82=0,"",Eksplikatsioon!J82)</f>
        <v>Ainukasutuses pind</v>
      </c>
      <c r="H81" s="33" t="str">
        <f>IF(Eksplikatsioon!K82=0,"",Eksplikatsioon!K82)</f>
        <v>Sotsiaalkindlustusamet</v>
      </c>
      <c r="I81" s="33" t="str">
        <f>IF(Eksplikatsioon!L82=0,"",Eksplikatsioon!L82)</f>
        <v>ENDLA8_04</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01</v>
      </c>
      <c r="B82" s="77">
        <f>IF(Eksplikatsioon!B83=0,"",Eksplikatsioon!B83)</f>
        <v>81</v>
      </c>
      <c r="C82" s="33" t="str">
        <f>IF(Eksplikatsioon!C83=0,"",Eksplikatsioon!C83)</f>
        <v>ÜÜRITAV PIND</v>
      </c>
      <c r="D82" s="33" t="str">
        <f>IF(Eksplikatsioon!D83=0,"",Eksplikatsioon!D83)</f>
        <v>WC</v>
      </c>
      <c r="E82" s="75">
        <f>IF(Eksplikatsioon!F83=0,"",Eksplikatsioon!F83)</f>
        <v>1.6</v>
      </c>
      <c r="F82" s="33" t="str">
        <f>IF(Eksplikatsioon!H83=0,"",Eksplikatsioon!H83)</f>
        <v/>
      </c>
      <c r="G82" s="33" t="str">
        <f>IF(Eksplikatsioon!J83=0,"",Eksplikatsioon!J83)</f>
        <v>Ainukasutuses pind</v>
      </c>
      <c r="H82" s="33" t="str">
        <f>IF(Eksplikatsioon!K83=0,"",Eksplikatsioon!K83)</f>
        <v>Sotsiaalkindlustusamet</v>
      </c>
      <c r="I82" s="33" t="str">
        <f>IF(Eksplikatsioon!L83=0,"",Eksplikatsioon!L83)</f>
        <v>ENDLA8_04</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01</v>
      </c>
      <c r="B83" s="77">
        <f>IF(Eksplikatsioon!B84=0,"",Eksplikatsioon!B84)</f>
        <v>82</v>
      </c>
      <c r="C83" s="33" t="str">
        <f>IF(Eksplikatsioon!C84=0,"",Eksplikatsioon!C84)</f>
        <v>ÜÜRITAV PIND</v>
      </c>
      <c r="D83" s="33" t="str">
        <f>IF(Eksplikatsioon!D84=0,"",Eksplikatsioon!D84)</f>
        <v>WC</v>
      </c>
      <c r="E83" s="75">
        <f>IF(Eksplikatsioon!F84=0,"",Eksplikatsioon!F84)</f>
        <v>1.6</v>
      </c>
      <c r="F83" s="33" t="str">
        <f>IF(Eksplikatsioon!H84=0,"",Eksplikatsioon!H84)</f>
        <v/>
      </c>
      <c r="G83" s="33" t="str">
        <f>IF(Eksplikatsioon!J84=0,"",Eksplikatsioon!J84)</f>
        <v>Ainukasutuses pind</v>
      </c>
      <c r="H83" s="33" t="str">
        <f>IF(Eksplikatsioon!K84=0,"",Eksplikatsioon!K84)</f>
        <v>Sotsiaalkindlustusamet</v>
      </c>
      <c r="I83" s="33" t="str">
        <f>IF(Eksplikatsioon!L84=0,"",Eksplikatsioon!L84)</f>
        <v>ENDLA8_04</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01</v>
      </c>
      <c r="B84" s="77">
        <f>IF(Eksplikatsioon!B85=0,"",Eksplikatsioon!B85)</f>
        <v>83</v>
      </c>
      <c r="C84" s="33" t="str">
        <f>IF(Eksplikatsioon!C85=0,"",Eksplikatsioon!C85)</f>
        <v>ÜÜRITAV PIND</v>
      </c>
      <c r="D84" s="33" t="str">
        <f>IF(Eksplikatsioon!D85=0,"",Eksplikatsioon!D85)</f>
        <v>Koridor</v>
      </c>
      <c r="E84" s="75">
        <f>IF(Eksplikatsioon!F85=0,"",Eksplikatsioon!F85)</f>
        <v>49</v>
      </c>
      <c r="F84" s="33" t="str">
        <f>IF(Eksplikatsioon!H85=0,"",Eksplikatsioon!H85)</f>
        <v/>
      </c>
      <c r="G84" s="33" t="str">
        <f>IF(Eksplikatsioon!J85=0,"",Eksplikatsioon!J85)</f>
        <v>Ainukasutuses pind</v>
      </c>
      <c r="H84" s="33" t="str">
        <f>IF(Eksplikatsioon!K85=0,"",Eksplikatsioon!K85)</f>
        <v>Sotsiaalkindlustusamet</v>
      </c>
      <c r="I84" s="33" t="str">
        <f>IF(Eksplikatsioon!L85=0,"",Eksplikatsioon!L85)</f>
        <v>ENDLA8_04</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01</v>
      </c>
      <c r="B85" s="77">
        <f>IF(Eksplikatsioon!B86=0,"",Eksplikatsioon!B86)</f>
        <v>84</v>
      </c>
      <c r="C85" s="33" t="str">
        <f>IF(Eksplikatsioon!C86=0,"",Eksplikatsioon!C86)</f>
        <v>ÜÜRITAV PIND</v>
      </c>
      <c r="D85" s="33" t="str">
        <f>IF(Eksplikatsioon!D86=0,"",Eksplikatsioon!D86)</f>
        <v>Server</v>
      </c>
      <c r="E85" s="75">
        <f>IF(Eksplikatsioon!F86=0,"",Eksplikatsioon!F86)</f>
        <v>2.1</v>
      </c>
      <c r="F85" s="33" t="str">
        <f>IF(Eksplikatsioon!H86=0,"",Eksplikatsioon!H86)</f>
        <v/>
      </c>
      <c r="G85" s="33" t="str">
        <f>IF(Eksplikatsioon!J86=0,"",Eksplikatsioon!J86)</f>
        <v>Ainukasutuses pind</v>
      </c>
      <c r="H85" s="33" t="str">
        <f>IF(Eksplikatsioon!K86=0,"",Eksplikatsioon!K86)</f>
        <v>Sotsiaalkindlustusamet</v>
      </c>
      <c r="I85" s="33" t="str">
        <f>IF(Eksplikatsioon!L86=0,"",Eksplikatsioon!L86)</f>
        <v>ENDLA8_04</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01</v>
      </c>
      <c r="B86" s="77">
        <f>IF(Eksplikatsioon!B87=0,"",Eksplikatsioon!B87)</f>
        <v>85</v>
      </c>
      <c r="C86" s="33" t="str">
        <f>IF(Eksplikatsioon!C87=0,"",Eksplikatsioon!C87)</f>
        <v>ÜÜRITAV PIND</v>
      </c>
      <c r="D86" s="33" t="str">
        <f>IF(Eksplikatsioon!D87=0,"",Eksplikatsioon!D87)</f>
        <v>Kabinet/Büroo</v>
      </c>
      <c r="E86" s="75">
        <f>IF(Eksplikatsioon!F87=0,"",Eksplikatsioon!F87)</f>
        <v>33.200000000000003</v>
      </c>
      <c r="F86" s="33" t="str">
        <f>IF(Eksplikatsioon!H87=0,"",Eksplikatsioon!H87)</f>
        <v/>
      </c>
      <c r="G86" s="33" t="str">
        <f>IF(Eksplikatsioon!J87=0,"",Eksplikatsioon!J87)</f>
        <v>Ainukasutuses pind</v>
      </c>
      <c r="H86" s="33" t="str">
        <f>IF(Eksplikatsioon!K87=0,"",Eksplikatsioon!K87)</f>
        <v>Aktiivne vakantsus</v>
      </c>
      <c r="I86" s="33" t="str">
        <f>IF(Eksplikatsioon!L87=0,"",Eksplikatsioon!L87)</f>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01</v>
      </c>
      <c r="B87" s="77">
        <f>IF(Eksplikatsioon!B88=0,"",Eksplikatsioon!B88)</f>
        <v>86</v>
      </c>
      <c r="C87" s="33" t="str">
        <f>IF(Eksplikatsioon!C88=0,"",Eksplikatsioon!C88)</f>
        <v>ÜÜRITAV PIND</v>
      </c>
      <c r="D87" s="33" t="str">
        <f>IF(Eksplikatsioon!D88=0,"",Eksplikatsioon!D88)</f>
        <v>Kabinet/Büroo</v>
      </c>
      <c r="E87" s="75">
        <f>IF(Eksplikatsioon!F88=0,"",Eksplikatsioon!F88)</f>
        <v>25.8</v>
      </c>
      <c r="F87" s="33" t="str">
        <f>IF(Eksplikatsioon!H88=0,"",Eksplikatsioon!H88)</f>
        <v/>
      </c>
      <c r="G87" s="33" t="str">
        <f>IF(Eksplikatsioon!J88=0,"",Eksplikatsioon!J88)</f>
        <v>Ainukasutuses pind</v>
      </c>
      <c r="H87" s="33" t="str">
        <f>IF(Eksplikatsioon!K88=0,"",Eksplikatsioon!K88)</f>
        <v>Aktiivne vakantsus</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01</v>
      </c>
      <c r="B88" s="77">
        <f>IF(Eksplikatsioon!B89=0,"",Eksplikatsioon!B89)</f>
        <v>87</v>
      </c>
      <c r="C88" s="33" t="str">
        <f>IF(Eksplikatsioon!C89=0,"",Eksplikatsioon!C89)</f>
        <v>ÜÜRITAV PIND</v>
      </c>
      <c r="D88" s="33" t="str">
        <f>IF(Eksplikatsioon!D89=0,"",Eksplikatsioon!D89)</f>
        <v>Kabinet/Büroo</v>
      </c>
      <c r="E88" s="75">
        <f>IF(Eksplikatsioon!F89=0,"",Eksplikatsioon!F89)</f>
        <v>38.5</v>
      </c>
      <c r="F88" s="33" t="str">
        <f>IF(Eksplikatsioon!H89=0,"",Eksplikatsioon!H89)</f>
        <v/>
      </c>
      <c r="G88" s="33" t="str">
        <f>IF(Eksplikatsioon!J89=0,"",Eksplikatsioon!J89)</f>
        <v>Ainukasutuses pind</v>
      </c>
      <c r="H88" s="33" t="str">
        <f>IF(Eksplikatsioon!K89=0,"",Eksplikatsioon!K89)</f>
        <v>Aktiivne vakantsus</v>
      </c>
      <c r="I88" s="33" t="str">
        <f>IF(Eksplikatsioon!L89=0,"",Eksplikatsioon!L89)</f>
        <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01</v>
      </c>
      <c r="B89" s="77">
        <f>IF(Eksplikatsioon!B90=0,"",Eksplikatsioon!B90)</f>
        <v>88</v>
      </c>
      <c r="C89" s="33" t="str">
        <f>IF(Eksplikatsioon!C90=0,"",Eksplikatsioon!C90)</f>
        <v>ÜÜRITAV PIND</v>
      </c>
      <c r="D89" s="33" t="str">
        <f>IF(Eksplikatsioon!D90=0,"",Eksplikatsioon!D90)</f>
        <v>Kabinet/Büroo</v>
      </c>
      <c r="E89" s="75">
        <f>IF(Eksplikatsioon!F90=0,"",Eksplikatsioon!F90)</f>
        <v>11</v>
      </c>
      <c r="F89" s="33" t="str">
        <f>IF(Eksplikatsioon!H90=0,"",Eksplikatsioon!H90)</f>
        <v/>
      </c>
      <c r="G89" s="33" t="str">
        <f>IF(Eksplikatsioon!J90=0,"",Eksplikatsioon!J90)</f>
        <v>Ainukasutuses pind</v>
      </c>
      <c r="H89" s="33" t="str">
        <f>IF(Eksplikatsioon!K90=0,"",Eksplikatsioon!K90)</f>
        <v>Aktiivne vakantsus</v>
      </c>
      <c r="I89" s="33" t="str">
        <f>IF(Eksplikatsioon!L90=0,"",Eksplikatsioon!L90)</f>
        <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01</v>
      </c>
      <c r="B90" s="77">
        <f>IF(Eksplikatsioon!B91=0,"",Eksplikatsioon!B91)</f>
        <v>89</v>
      </c>
      <c r="C90" s="33" t="str">
        <f>IF(Eksplikatsioon!C91=0,"",Eksplikatsioon!C91)</f>
        <v>ÜÜRITAV PIND</v>
      </c>
      <c r="D90" s="33" t="str">
        <f>IF(Eksplikatsioon!D91=0,"",Eksplikatsioon!D91)</f>
        <v>Kabinet/Büroo</v>
      </c>
      <c r="E90" s="75">
        <f>IF(Eksplikatsioon!F91=0,"",Eksplikatsioon!F91)</f>
        <v>12.1</v>
      </c>
      <c r="F90" s="33" t="str">
        <f>IF(Eksplikatsioon!H91=0,"",Eksplikatsioon!H91)</f>
        <v/>
      </c>
      <c r="G90" s="33" t="str">
        <f>IF(Eksplikatsioon!J91=0,"",Eksplikatsioon!J91)</f>
        <v>Ainukasutuses pind</v>
      </c>
      <c r="H90" s="33" t="str">
        <f>IF(Eksplikatsioon!K91=0,"",Eksplikatsioon!K91)</f>
        <v>Aktiivne vakantsus</v>
      </c>
      <c r="I90" s="33" t="str">
        <f>IF(Eksplikatsioon!L91=0,"",Eksplikatsioon!L91)</f>
        <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01</v>
      </c>
      <c r="B91" s="77">
        <f>IF(Eksplikatsioon!B92=0,"",Eksplikatsioon!B92)</f>
        <v>90</v>
      </c>
      <c r="C91" s="33" t="str">
        <f>IF(Eksplikatsioon!C92=0,"",Eksplikatsioon!C92)</f>
        <v>ÜÜRITAV PIND</v>
      </c>
      <c r="D91" s="33" t="str">
        <f>IF(Eksplikatsioon!D92=0,"",Eksplikatsioon!D92)</f>
        <v>Kabinet/Büroo</v>
      </c>
      <c r="E91" s="75">
        <f>IF(Eksplikatsioon!F92=0,"",Eksplikatsioon!F92)</f>
        <v>12.6</v>
      </c>
      <c r="F91" s="33" t="str">
        <f>IF(Eksplikatsioon!H92=0,"",Eksplikatsioon!H92)</f>
        <v/>
      </c>
      <c r="G91" s="33" t="str">
        <f>IF(Eksplikatsioon!J92=0,"",Eksplikatsioon!J92)</f>
        <v>Ainukasutuses pind</v>
      </c>
      <c r="H91" s="33" t="str">
        <f>IF(Eksplikatsioon!K92=0,"",Eksplikatsioon!K92)</f>
        <v>Sotsiaalkindlustusamet</v>
      </c>
      <c r="I91" s="33" t="str">
        <f>IF(Eksplikatsioon!L92=0,"",Eksplikatsioon!L92)</f>
        <v>ENDLA8_04</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01</v>
      </c>
      <c r="B92" s="77">
        <f>IF(Eksplikatsioon!B93=0,"",Eksplikatsioon!B93)</f>
        <v>91</v>
      </c>
      <c r="C92" s="33" t="str">
        <f>IF(Eksplikatsioon!C93=0,"",Eksplikatsioon!C93)</f>
        <v>ÜÜRITAV PIND</v>
      </c>
      <c r="D92" s="33" t="str">
        <f>IF(Eksplikatsioon!D93=0,"",Eksplikatsioon!D93)</f>
        <v>Kabinet/Büroo</v>
      </c>
      <c r="E92" s="75">
        <f>IF(Eksplikatsioon!F93=0,"",Eksplikatsioon!F93)</f>
        <v>13.9</v>
      </c>
      <c r="F92" s="33" t="str">
        <f>IF(Eksplikatsioon!H93=0,"",Eksplikatsioon!H93)</f>
        <v/>
      </c>
      <c r="G92" s="33" t="str">
        <f>IF(Eksplikatsioon!J93=0,"",Eksplikatsioon!J93)</f>
        <v>Ainukasutuses pind</v>
      </c>
      <c r="H92" s="33" t="str">
        <f>IF(Eksplikatsioon!K93=0,"",Eksplikatsioon!K93)</f>
        <v>Sotsiaalkindlustusamet</v>
      </c>
      <c r="I92" s="33" t="str">
        <f>IF(Eksplikatsioon!L93=0,"",Eksplikatsioon!L93)</f>
        <v>ENDLA8_04</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01</v>
      </c>
      <c r="B93" s="77">
        <f>IF(Eksplikatsioon!B94=0,"",Eksplikatsioon!B94)</f>
        <v>93</v>
      </c>
      <c r="C93" s="33" t="str">
        <f>IF(Eksplikatsioon!C94=0,"",Eksplikatsioon!C94)</f>
        <v>ÜÜRITAV PIND</v>
      </c>
      <c r="D93" s="33" t="str">
        <f>IF(Eksplikatsioon!D94=0,"",Eksplikatsioon!D94)</f>
        <v>Eesruum</v>
      </c>
      <c r="E93" s="75">
        <f>IF(Eksplikatsioon!F94=0,"",Eksplikatsioon!F94)</f>
        <v>1.9</v>
      </c>
      <c r="F93" s="33" t="str">
        <f>IF(Eksplikatsioon!H94=0,"",Eksplikatsioon!H94)</f>
        <v/>
      </c>
      <c r="G93" s="33" t="str">
        <f>IF(Eksplikatsioon!J94=0,"",Eksplikatsioon!J94)</f>
        <v>Ainukasutuses pind</v>
      </c>
      <c r="H93" s="33" t="str">
        <f>IF(Eksplikatsioon!K94=0,"",Eksplikatsioon!K94)</f>
        <v>Sotsiaalkindlustusamet</v>
      </c>
      <c r="I93" s="33" t="str">
        <f>IF(Eksplikatsioon!L94=0,"",Eksplikatsioon!L94)</f>
        <v>ENDLA8_04</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01</v>
      </c>
      <c r="B94" s="77">
        <f>IF(Eksplikatsioon!B95=0,"",Eksplikatsioon!B95)</f>
        <v>94</v>
      </c>
      <c r="C94" s="33" t="str">
        <f>IF(Eksplikatsioon!C95=0,"",Eksplikatsioon!C95)</f>
        <v>ÜÜRITAV PIND</v>
      </c>
      <c r="D94" s="33" t="str">
        <f>IF(Eksplikatsioon!D95=0,"",Eksplikatsioon!D95)</f>
        <v>WC</v>
      </c>
      <c r="E94" s="75">
        <f>IF(Eksplikatsioon!F95=0,"",Eksplikatsioon!F95)</f>
        <v>1.2</v>
      </c>
      <c r="F94" s="33" t="str">
        <f>IF(Eksplikatsioon!H95=0,"",Eksplikatsioon!H95)</f>
        <v/>
      </c>
      <c r="G94" s="33" t="str">
        <f>IF(Eksplikatsioon!J95=0,"",Eksplikatsioon!J95)</f>
        <v>Ainukasutuses pind</v>
      </c>
      <c r="H94" s="33" t="str">
        <f>IF(Eksplikatsioon!K95=0,"",Eksplikatsioon!K95)</f>
        <v>Sotsiaalkindlustusamet</v>
      </c>
      <c r="I94" s="33" t="str">
        <f>IF(Eksplikatsioon!L95=0,"",Eksplikatsioon!L95)</f>
        <v>ENDLA8_04</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01</v>
      </c>
      <c r="B95" s="77">
        <f>IF(Eksplikatsioon!B96=0,"",Eksplikatsioon!B96)</f>
        <v>95</v>
      </c>
      <c r="C95" s="33" t="str">
        <f>IF(Eksplikatsioon!C96=0,"",Eksplikatsioon!C96)</f>
        <v>ÜÜRITAV PIND</v>
      </c>
      <c r="D95" s="33" t="str">
        <f>IF(Eksplikatsioon!D96=0,"",Eksplikatsioon!D96)</f>
        <v>WC</v>
      </c>
      <c r="E95" s="75">
        <f>IF(Eksplikatsioon!F96=0,"",Eksplikatsioon!F96)</f>
        <v>1.3</v>
      </c>
      <c r="F95" s="33" t="str">
        <f>IF(Eksplikatsioon!H96=0,"",Eksplikatsioon!H96)</f>
        <v/>
      </c>
      <c r="G95" s="33" t="str">
        <f>IF(Eksplikatsioon!J96=0,"",Eksplikatsioon!J96)</f>
        <v>Ainukasutuses pind</v>
      </c>
      <c r="H95" s="33" t="str">
        <f>IF(Eksplikatsioon!K96=0,"",Eksplikatsioon!K96)</f>
        <v>Sotsiaalkindlustusamet</v>
      </c>
      <c r="I95" s="33" t="str">
        <f>IF(Eksplikatsioon!L96=0,"",Eksplikatsioon!L96)</f>
        <v>ENDLA8_04</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01</v>
      </c>
      <c r="B96" s="77">
        <f>IF(Eksplikatsioon!B97=0,"",Eksplikatsioon!B97)</f>
        <v>96</v>
      </c>
      <c r="C96" s="33" t="str">
        <f>IF(Eksplikatsioon!C97=0,"",Eksplikatsioon!C97)</f>
        <v>ÜÜRITAV PIND</v>
      </c>
      <c r="D96" s="33" t="str">
        <f>IF(Eksplikatsioon!D97=0,"",Eksplikatsioon!D97)</f>
        <v>Riietusruum</v>
      </c>
      <c r="E96" s="75">
        <f>IF(Eksplikatsioon!F97=0,"",Eksplikatsioon!F97)</f>
        <v>6.6</v>
      </c>
      <c r="F96" s="33" t="str">
        <f>IF(Eksplikatsioon!H97=0,"",Eksplikatsioon!H97)</f>
        <v/>
      </c>
      <c r="G96" s="33" t="str">
        <f>IF(Eksplikatsioon!J97=0,"",Eksplikatsioon!J97)</f>
        <v>Ainukasutuses pind</v>
      </c>
      <c r="H96" s="33" t="str">
        <f>IF(Eksplikatsioon!K97=0,"",Eksplikatsioon!K97)</f>
        <v>Aktiivne vakantsus</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01</v>
      </c>
      <c r="B97" s="77">
        <f>IF(Eksplikatsioon!B98=0,"",Eksplikatsioon!B98)</f>
        <v>97</v>
      </c>
      <c r="C97" s="33" t="str">
        <f>IF(Eksplikatsioon!C98=0,"",Eksplikatsioon!C98)</f>
        <v>ÜÜRITAV PIND</v>
      </c>
      <c r="D97" s="33" t="str">
        <f>IF(Eksplikatsioon!D98=0,"",Eksplikatsioon!D98)</f>
        <v>Abiruum</v>
      </c>
      <c r="E97" s="75">
        <f>IF(Eksplikatsioon!F98=0,"",Eksplikatsioon!F98)</f>
        <v>1.2</v>
      </c>
      <c r="F97" s="33" t="str">
        <f>IF(Eksplikatsioon!H98=0,"",Eksplikatsioon!H98)</f>
        <v/>
      </c>
      <c r="G97" s="33" t="str">
        <f>IF(Eksplikatsioon!J98=0,"",Eksplikatsioon!J98)</f>
        <v>Ainukasutuses pind</v>
      </c>
      <c r="H97" s="33" t="str">
        <f>IF(Eksplikatsioon!K98=0,"",Eksplikatsioon!K98)</f>
        <v>Aktiivne vakantsus</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01</v>
      </c>
      <c r="B98" s="77">
        <f>IF(Eksplikatsioon!B99=0,"",Eksplikatsioon!B99)</f>
        <v>98</v>
      </c>
      <c r="C98" s="33" t="str">
        <f>IF(Eksplikatsioon!C99=0,"",Eksplikatsioon!C99)</f>
        <v>ÜÜRITAV PIND</v>
      </c>
      <c r="D98" s="33" t="str">
        <f>IF(Eksplikatsioon!D99=0,"",Eksplikatsioon!D99)</f>
        <v>Kabinet/Büroo</v>
      </c>
      <c r="E98" s="75">
        <f>IF(Eksplikatsioon!F99=0,"",Eksplikatsioon!F99)</f>
        <v>11.5</v>
      </c>
      <c r="F98" s="33" t="str">
        <f>IF(Eksplikatsioon!H99=0,"",Eksplikatsioon!H99)</f>
        <v/>
      </c>
      <c r="G98" s="33" t="str">
        <f>IF(Eksplikatsioon!J99=0,"",Eksplikatsioon!J99)</f>
        <v>Ainukasutuses pind</v>
      </c>
      <c r="H98" s="33" t="str">
        <f>IF(Eksplikatsioon!K99=0,"",Eksplikatsioon!K99)</f>
        <v>Sotsiaalkindlustusamet</v>
      </c>
      <c r="I98" s="33" t="str">
        <f>IF(Eksplikatsioon!L99=0,"",Eksplikatsioon!L99)</f>
        <v>ENDLA8_04</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01</v>
      </c>
      <c r="B99" s="77">
        <f>IF(Eksplikatsioon!B100=0,"",Eksplikatsioon!B100)</f>
        <v>99</v>
      </c>
      <c r="C99" s="33" t="str">
        <f>IF(Eksplikatsioon!C100=0,"",Eksplikatsioon!C100)</f>
        <v>ÜÜRITAV PIND</v>
      </c>
      <c r="D99" s="33" t="str">
        <f>IF(Eksplikatsioon!D100=0,"",Eksplikatsioon!D100)</f>
        <v>Kabinet/Büroo</v>
      </c>
      <c r="E99" s="75">
        <f>IF(Eksplikatsioon!F100=0,"",Eksplikatsioon!F100)</f>
        <v>11.9</v>
      </c>
      <c r="F99" s="33" t="str">
        <f>IF(Eksplikatsioon!H100=0,"",Eksplikatsioon!H100)</f>
        <v/>
      </c>
      <c r="G99" s="33" t="str">
        <f>IF(Eksplikatsioon!J100=0,"",Eksplikatsioon!J100)</f>
        <v>Ainukasutuses pind</v>
      </c>
      <c r="H99" s="33" t="str">
        <f>IF(Eksplikatsioon!K100=0,"",Eksplikatsioon!K100)</f>
        <v>Sotsiaalkindlustusamet</v>
      </c>
      <c r="I99" s="33" t="str">
        <f>IF(Eksplikatsioon!L100=0,"",Eksplikatsioon!L100)</f>
        <v>ENDLA8_04</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01</v>
      </c>
      <c r="B100" s="77">
        <f>IF(Eksplikatsioon!B101=0,"",Eksplikatsioon!B101)</f>
        <v>100</v>
      </c>
      <c r="C100" s="33" t="str">
        <f>IF(Eksplikatsioon!C101=0,"",Eksplikatsioon!C101)</f>
        <v>VERTIKAALSETE ÜHENDUSTEEDE PIND</v>
      </c>
      <c r="D100" s="33" t="str">
        <f>IF(Eksplikatsioon!D101=0,"",Eksplikatsioon!D101)</f>
        <v>Trepp/Trepikoda</v>
      </c>
      <c r="E100" s="75">
        <f>IF(Eksplikatsioon!F101=0,"",Eksplikatsioon!F101)</f>
        <v>12.5</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01</v>
      </c>
      <c r="B101" s="77">
        <f>IF(Eksplikatsioon!B102=0,"",Eksplikatsioon!B102)</f>
        <v>101</v>
      </c>
      <c r="C101" s="33" t="str">
        <f>IF(Eksplikatsioon!C102=0,"",Eksplikatsioon!C102)</f>
        <v>ÜÜRITAV PIND</v>
      </c>
      <c r="D101" s="33" t="str">
        <f>IF(Eksplikatsioon!D102=0,"",Eksplikatsioon!D102)</f>
        <v>Kabinet/Büroo</v>
      </c>
      <c r="E101" s="75">
        <f>IF(Eksplikatsioon!F102=0,"",Eksplikatsioon!F102)</f>
        <v>26.4</v>
      </c>
      <c r="F101" s="33" t="str">
        <f>IF(Eksplikatsioon!H102=0,"",Eksplikatsioon!H102)</f>
        <v/>
      </c>
      <c r="G101" s="33" t="str">
        <f>IF(Eksplikatsioon!J102=0,"",Eksplikatsioon!J102)</f>
        <v>Ainukasutuses pind</v>
      </c>
      <c r="H101" s="33" t="str">
        <f>IF(Eksplikatsioon!K102=0,"",Eksplikatsioon!K102)</f>
        <v>Sotsiaalkindlustusamet</v>
      </c>
      <c r="I101" s="33" t="str">
        <f>IF(Eksplikatsioon!L102=0,"",Eksplikatsioon!L102)</f>
        <v>ENDLA8_04</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01</v>
      </c>
      <c r="B102" s="77">
        <f>IF(Eksplikatsioon!B103=0,"",Eksplikatsioon!B103)</f>
        <v>102</v>
      </c>
      <c r="C102" s="33" t="str">
        <f>IF(Eksplikatsioon!C103=0,"",Eksplikatsioon!C103)</f>
        <v>ÜÜRITAV PIND</v>
      </c>
      <c r="D102" s="33" t="str">
        <f>IF(Eksplikatsioon!D103=0,"",Eksplikatsioon!D103)</f>
        <v>Eesruum</v>
      </c>
      <c r="E102" s="75">
        <f>IF(Eksplikatsioon!F103=0,"",Eksplikatsioon!F103)</f>
        <v>13.1</v>
      </c>
      <c r="F102" s="33" t="str">
        <f>IF(Eksplikatsioon!H103=0,"",Eksplikatsioon!H103)</f>
        <v/>
      </c>
      <c r="G102" s="33" t="str">
        <f>IF(Eksplikatsioon!J103=0,"",Eksplikatsioon!J103)</f>
        <v>Ühiskasutuses hoone pind</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01</v>
      </c>
      <c r="B103" s="77">
        <f>IF(Eksplikatsioon!B104=0,"",Eksplikatsioon!B104)</f>
        <v>103</v>
      </c>
      <c r="C103" s="33" t="str">
        <f>IF(Eksplikatsioon!C104=0,"",Eksplikatsioon!C104)</f>
        <v>ÜÜRITAV PIND</v>
      </c>
      <c r="D103" s="33" t="str">
        <f>IF(Eksplikatsioon!D104=0,"",Eksplikatsioon!D104)</f>
        <v>Valveruum</v>
      </c>
      <c r="E103" s="75">
        <f>IF(Eksplikatsioon!F104=0,"",Eksplikatsioon!F104)</f>
        <v>7.8</v>
      </c>
      <c r="F103" s="33" t="str">
        <f>IF(Eksplikatsioon!H104=0,"",Eksplikatsioon!H104)</f>
        <v/>
      </c>
      <c r="G103" s="33" t="str">
        <f>IF(Eksplikatsioon!J104=0,"",Eksplikatsioon!J104)</f>
        <v>Ühiskasutuses hoone pind</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01</v>
      </c>
      <c r="B104" s="77">
        <f>IF(Eksplikatsioon!B105=0,"",Eksplikatsioon!B105)</f>
        <v>104</v>
      </c>
      <c r="C104" s="33" t="str">
        <f>IF(Eksplikatsioon!C105=0,"",Eksplikatsioon!C105)</f>
        <v>ÜÜRITAV PIND</v>
      </c>
      <c r="D104" s="33" t="str">
        <f>IF(Eksplikatsioon!D105=0,"",Eksplikatsioon!D105)</f>
        <v>Tuulekoda</v>
      </c>
      <c r="E104" s="75">
        <f>IF(Eksplikatsioon!F105=0,"",Eksplikatsioon!F105)</f>
        <v>1.5</v>
      </c>
      <c r="F104" s="33" t="str">
        <f>IF(Eksplikatsioon!H105=0,"",Eksplikatsioon!H105)</f>
        <v/>
      </c>
      <c r="G104" s="33" t="str">
        <f>IF(Eksplikatsioon!J105=0,"",Eksplikatsioon!J105)</f>
        <v>Ühiskasutuses hoone pind</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01</v>
      </c>
      <c r="B105" s="77">
        <f>IF(Eksplikatsioon!B106=0,"",Eksplikatsioon!B106)</f>
        <v>105</v>
      </c>
      <c r="C105" s="33" t="str">
        <f>IF(Eksplikatsioon!C106=0,"",Eksplikatsioon!C106)</f>
        <v>ÜÜRITAV PIND</v>
      </c>
      <c r="D105" s="33" t="str">
        <f>IF(Eksplikatsioon!D106=0,"",Eksplikatsioon!D106)</f>
        <v>Tuulekoda</v>
      </c>
      <c r="E105" s="75">
        <f>IF(Eksplikatsioon!F106=0,"",Eksplikatsioon!F106)</f>
        <v>1.8</v>
      </c>
      <c r="F105" s="33" t="str">
        <f>IF(Eksplikatsioon!H106=0,"",Eksplikatsioon!H106)</f>
        <v/>
      </c>
      <c r="G105" s="33" t="str">
        <f>IF(Eksplikatsioon!J106=0,"",Eksplikatsioon!J106)</f>
        <v>Ühiskasutuses hoone pind</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02</v>
      </c>
      <c r="B106" s="77">
        <f>IF(Eksplikatsioon!B107=0,"",Eksplikatsioon!B107)</f>
        <v>106</v>
      </c>
      <c r="C106" s="33" t="str">
        <f>IF(Eksplikatsioon!C107=0,"",Eksplikatsioon!C107)</f>
        <v>VERTIKAALSETE ÜHENDUSTEEDE PIND</v>
      </c>
      <c r="D106" s="33" t="str">
        <f>IF(Eksplikatsioon!D107=0,"",Eksplikatsioon!D107)</f>
        <v>Trepp/Trepikoda</v>
      </c>
      <c r="E106" s="75">
        <f>IF(Eksplikatsioon!F107=0,"",Eksplikatsioon!F107)</f>
        <v>12.1</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02</v>
      </c>
      <c r="B107" s="77">
        <f>IF(Eksplikatsioon!B108=0,"",Eksplikatsioon!B108)</f>
        <v>107</v>
      </c>
      <c r="C107" s="33" t="str">
        <f>IF(Eksplikatsioon!C108=0,"",Eksplikatsioon!C108)</f>
        <v>ÜÜRITAV PIND</v>
      </c>
      <c r="D107" s="33" t="str">
        <f>IF(Eksplikatsioon!D108=0,"",Eksplikatsioon!D108)</f>
        <v>Koridor</v>
      </c>
      <c r="E107" s="75">
        <f>IF(Eksplikatsioon!F108=0,"",Eksplikatsioon!F108)</f>
        <v>37.5</v>
      </c>
      <c r="F107" s="33" t="str">
        <f>IF(Eksplikatsioon!H108=0,"",Eksplikatsioon!H108)</f>
        <v/>
      </c>
      <c r="G107" s="33" t="str">
        <f>IF(Eksplikatsioon!J108=0,"",Eksplikatsioon!J108)</f>
        <v>Ainukasutuses pind</v>
      </c>
      <c r="H107" s="33" t="str">
        <f>IF(Eksplikatsioon!K108=0,"",Eksplikatsioon!K108)</f>
        <v>Riigi Kaitseinvesteeringute Keskus</v>
      </c>
      <c r="I107" s="33" t="str">
        <f>IF(Eksplikatsioon!L108=0,"",Eksplikatsioon!L108)</f>
        <v>ENDLA8_00</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02</v>
      </c>
      <c r="B108" s="77">
        <f>IF(Eksplikatsioon!B109=0,"",Eksplikatsioon!B109)</f>
        <v>108</v>
      </c>
      <c r="C108" s="33" t="str">
        <f>IF(Eksplikatsioon!C109=0,"",Eksplikatsioon!C109)</f>
        <v>ÜÜRITAV PIND</v>
      </c>
      <c r="D108" s="33" t="str">
        <f>IF(Eksplikatsioon!D109=0,"",Eksplikatsioon!D109)</f>
        <v>Kabinet/Büroo</v>
      </c>
      <c r="E108" s="75">
        <f>IF(Eksplikatsioon!F109=0,"",Eksplikatsioon!F109)</f>
        <v>24.8</v>
      </c>
      <c r="F108" s="33" t="str">
        <f>IF(Eksplikatsioon!H109=0,"",Eksplikatsioon!H109)</f>
        <v/>
      </c>
      <c r="G108" s="33" t="str">
        <f>IF(Eksplikatsioon!J109=0,"",Eksplikatsioon!J109)</f>
        <v>Ainukasutuses pind</v>
      </c>
      <c r="H108" s="33" t="str">
        <f>IF(Eksplikatsioon!K109=0,"",Eksplikatsioon!K109)</f>
        <v>Riigi Kaitseinvesteeringute Keskus</v>
      </c>
      <c r="I108" s="33" t="str">
        <f>IF(Eksplikatsioon!L109=0,"",Eksplikatsioon!L109)</f>
        <v>ENDLA8_00</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02</v>
      </c>
      <c r="B109" s="77">
        <f>IF(Eksplikatsioon!B110=0,"",Eksplikatsioon!B110)</f>
        <v>109</v>
      </c>
      <c r="C109" s="33" t="str">
        <f>IF(Eksplikatsioon!C110=0,"",Eksplikatsioon!C110)</f>
        <v>ÜÜRITAV PIND</v>
      </c>
      <c r="D109" s="33" t="str">
        <f>IF(Eksplikatsioon!D110=0,"",Eksplikatsioon!D110)</f>
        <v>Kabinet/Büroo</v>
      </c>
      <c r="E109" s="75">
        <f>IF(Eksplikatsioon!F110=0,"",Eksplikatsioon!F110)</f>
        <v>13.8</v>
      </c>
      <c r="F109" s="33" t="str">
        <f>IF(Eksplikatsioon!H110=0,"",Eksplikatsioon!H110)</f>
        <v/>
      </c>
      <c r="G109" s="33" t="str">
        <f>IF(Eksplikatsioon!J110=0,"",Eksplikatsioon!J110)</f>
        <v>Ainukasutuses pind</v>
      </c>
      <c r="H109" s="33" t="str">
        <f>IF(Eksplikatsioon!K110=0,"",Eksplikatsioon!K110)</f>
        <v>Riigi Kaitseinvesteeringute Keskus</v>
      </c>
      <c r="I109" s="33" t="str">
        <f>IF(Eksplikatsioon!L110=0,"",Eksplikatsioon!L110)</f>
        <v>ENDLA8_00</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02</v>
      </c>
      <c r="B110" s="77">
        <f>IF(Eksplikatsioon!B111=0,"",Eksplikatsioon!B111)</f>
        <v>110</v>
      </c>
      <c r="C110" s="33" t="str">
        <f>IF(Eksplikatsioon!C111=0,"",Eksplikatsioon!C111)</f>
        <v>ÜÜRITAV PIND</v>
      </c>
      <c r="D110" s="33" t="str">
        <f>IF(Eksplikatsioon!D111=0,"",Eksplikatsioon!D111)</f>
        <v>Kabinet/Büroo</v>
      </c>
      <c r="E110" s="75">
        <f>IF(Eksplikatsioon!F111=0,"",Eksplikatsioon!F111)</f>
        <v>26.9</v>
      </c>
      <c r="F110" s="33" t="str">
        <f>IF(Eksplikatsioon!H111=0,"",Eksplikatsioon!H111)</f>
        <v/>
      </c>
      <c r="G110" s="33" t="str">
        <f>IF(Eksplikatsioon!J111=0,"",Eksplikatsioon!J111)</f>
        <v>Ainukasutuses pind</v>
      </c>
      <c r="H110" s="33" t="str">
        <f>IF(Eksplikatsioon!K111=0,"",Eksplikatsioon!K111)</f>
        <v>Riigi Kaitseinvesteeringute Keskus</v>
      </c>
      <c r="I110" s="33" t="str">
        <f>IF(Eksplikatsioon!L111=0,"",Eksplikatsioon!L111)</f>
        <v>ENDLA8_00</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02</v>
      </c>
      <c r="B111" s="77">
        <f>IF(Eksplikatsioon!B112=0,"",Eksplikatsioon!B112)</f>
        <v>111</v>
      </c>
      <c r="C111" s="33" t="str">
        <f>IF(Eksplikatsioon!C112=0,"",Eksplikatsioon!C112)</f>
        <v>ÜÜRITAV PIND</v>
      </c>
      <c r="D111" s="33" t="str">
        <f>IF(Eksplikatsioon!D112=0,"",Eksplikatsioon!D112)</f>
        <v>Kabinet/Büroo</v>
      </c>
      <c r="E111" s="75">
        <f>IF(Eksplikatsioon!F112=0,"",Eksplikatsioon!F112)</f>
        <v>26.7</v>
      </c>
      <c r="F111" s="33" t="str">
        <f>IF(Eksplikatsioon!H112=0,"",Eksplikatsioon!H112)</f>
        <v/>
      </c>
      <c r="G111" s="33" t="str">
        <f>IF(Eksplikatsioon!J112=0,"",Eksplikatsioon!J112)</f>
        <v>Ainukasutuses pind</v>
      </c>
      <c r="H111" s="33" t="str">
        <f>IF(Eksplikatsioon!K112=0,"",Eksplikatsioon!K112)</f>
        <v>Riigi Kaitseinvesteeringute Keskus</v>
      </c>
      <c r="I111" s="33" t="str">
        <f>IF(Eksplikatsioon!L112=0,"",Eksplikatsioon!L112)</f>
        <v>ENDLA8_00</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02</v>
      </c>
      <c r="B112" s="77">
        <f>IF(Eksplikatsioon!B113=0,"",Eksplikatsioon!B113)</f>
        <v>112</v>
      </c>
      <c r="C112" s="33" t="str">
        <f>IF(Eksplikatsioon!C113=0,"",Eksplikatsioon!C113)</f>
        <v>ÜÜRITAV PIND</v>
      </c>
      <c r="D112" s="33" t="str">
        <f>IF(Eksplikatsioon!D113=0,"",Eksplikatsioon!D113)</f>
        <v>Kabinet/Büroo</v>
      </c>
      <c r="E112" s="75">
        <f>IF(Eksplikatsioon!F113=0,"",Eksplikatsioon!F113)</f>
        <v>26.9</v>
      </c>
      <c r="F112" s="33" t="str">
        <f>IF(Eksplikatsioon!H113=0,"",Eksplikatsioon!H113)</f>
        <v/>
      </c>
      <c r="G112" s="33" t="str">
        <f>IF(Eksplikatsioon!J113=0,"",Eksplikatsioon!J113)</f>
        <v>Ainukasutuses pind</v>
      </c>
      <c r="H112" s="33" t="str">
        <f>IF(Eksplikatsioon!K113=0,"",Eksplikatsioon!K113)</f>
        <v>Riigi Kaitseinvesteeringute Keskus</v>
      </c>
      <c r="I112" s="33" t="str">
        <f>IF(Eksplikatsioon!L113=0,"",Eksplikatsioon!L113)</f>
        <v>ENDLA8_00</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02</v>
      </c>
      <c r="B113" s="77">
        <f>IF(Eksplikatsioon!B114=0,"",Eksplikatsioon!B114)</f>
        <v>113</v>
      </c>
      <c r="C113" s="33" t="str">
        <f>IF(Eksplikatsioon!C114=0,"",Eksplikatsioon!C114)</f>
        <v>ÜÜRITAV PIND</v>
      </c>
      <c r="D113" s="33" t="str">
        <f>IF(Eksplikatsioon!D114=0,"",Eksplikatsioon!D114)</f>
        <v>Kabinet/Büroo</v>
      </c>
      <c r="E113" s="75">
        <f>IF(Eksplikatsioon!F114=0,"",Eksplikatsioon!F114)</f>
        <v>14.2</v>
      </c>
      <c r="F113" s="33" t="str">
        <f>IF(Eksplikatsioon!H114=0,"",Eksplikatsioon!H114)</f>
        <v/>
      </c>
      <c r="G113" s="33" t="str">
        <f>IF(Eksplikatsioon!J114=0,"",Eksplikatsioon!J114)</f>
        <v>Ainukasutuses pind</v>
      </c>
      <c r="H113" s="33" t="str">
        <f>IF(Eksplikatsioon!K114=0,"",Eksplikatsioon!K114)</f>
        <v>Riigi Kaitseinvesteeringute Keskus</v>
      </c>
      <c r="I113" s="33" t="str">
        <f>IF(Eksplikatsioon!L114=0,"",Eksplikatsioon!L114)</f>
        <v>ENDLA8_00</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02</v>
      </c>
      <c r="B114" s="77">
        <f>IF(Eksplikatsioon!B115=0,"",Eksplikatsioon!B115)</f>
        <v>114</v>
      </c>
      <c r="C114" s="33" t="str">
        <f>IF(Eksplikatsioon!C115=0,"",Eksplikatsioon!C115)</f>
        <v>ÜÜRITAV PIND</v>
      </c>
      <c r="D114" s="33" t="str">
        <f>IF(Eksplikatsioon!D115=0,"",Eksplikatsioon!D115)</f>
        <v>Kabinet/Büroo</v>
      </c>
      <c r="E114" s="75">
        <f>IF(Eksplikatsioon!F115=0,"",Eksplikatsioon!F115)</f>
        <v>26</v>
      </c>
      <c r="F114" s="33" t="str">
        <f>IF(Eksplikatsioon!H115=0,"",Eksplikatsioon!H115)</f>
        <v/>
      </c>
      <c r="G114" s="33" t="str">
        <f>IF(Eksplikatsioon!J115=0,"",Eksplikatsioon!J115)</f>
        <v>Ainukasutuses pind</v>
      </c>
      <c r="H114" s="33" t="str">
        <f>IF(Eksplikatsioon!K115=0,"",Eksplikatsioon!K115)</f>
        <v>Riigi Kaitseinvesteeringute Keskus</v>
      </c>
      <c r="I114" s="33" t="str">
        <f>IF(Eksplikatsioon!L115=0,"",Eksplikatsioon!L115)</f>
        <v>ENDLA8_00</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02</v>
      </c>
      <c r="B115" s="77">
        <f>IF(Eksplikatsioon!B116=0,"",Eksplikatsioon!B116)</f>
        <v>115</v>
      </c>
      <c r="C115" s="33" t="str">
        <f>IF(Eksplikatsioon!C116=0,"",Eksplikatsioon!C116)</f>
        <v>ÜÜRITAV PIND</v>
      </c>
      <c r="D115" s="33" t="str">
        <f>IF(Eksplikatsioon!D116=0,"",Eksplikatsioon!D116)</f>
        <v>Kabinet/Büroo</v>
      </c>
      <c r="E115" s="75">
        <f>IF(Eksplikatsioon!F116=0,"",Eksplikatsioon!F116)</f>
        <v>12.4</v>
      </c>
      <c r="F115" s="33" t="str">
        <f>IF(Eksplikatsioon!H116=0,"",Eksplikatsioon!H116)</f>
        <v/>
      </c>
      <c r="G115" s="33" t="str">
        <f>IF(Eksplikatsioon!J116=0,"",Eksplikatsioon!J116)</f>
        <v>Ainukasutuses pind</v>
      </c>
      <c r="H115" s="33" t="str">
        <f>IF(Eksplikatsioon!K116=0,"",Eksplikatsioon!K116)</f>
        <v>Riigi Kaitseinvesteeringute Keskus</v>
      </c>
      <c r="I115" s="33" t="str">
        <f>IF(Eksplikatsioon!L116=0,"",Eksplikatsioon!L116)</f>
        <v>ENDLA8_00</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02</v>
      </c>
      <c r="B116" s="77">
        <f>IF(Eksplikatsioon!B117=0,"",Eksplikatsioon!B117)</f>
        <v>116</v>
      </c>
      <c r="C116" s="33" t="str">
        <f>IF(Eksplikatsioon!C117=0,"",Eksplikatsioon!C117)</f>
        <v>ÜÜRITAV PIND</v>
      </c>
      <c r="D116" s="33" t="str">
        <f>IF(Eksplikatsioon!D117=0,"",Eksplikatsioon!D117)</f>
        <v>Hoiuruum/Ladu</v>
      </c>
      <c r="E116" s="75">
        <f>IF(Eksplikatsioon!F117=0,"",Eksplikatsioon!F117)</f>
        <v>4.7</v>
      </c>
      <c r="F116" s="33" t="str">
        <f>IF(Eksplikatsioon!H117=0,"",Eksplikatsioon!H117)</f>
        <v/>
      </c>
      <c r="G116" s="33" t="str">
        <f>IF(Eksplikatsioon!J117=0,"",Eksplikatsioon!J117)</f>
        <v>Ainukasutuses pind</v>
      </c>
      <c r="H116" s="33" t="str">
        <f>IF(Eksplikatsioon!K117=0,"",Eksplikatsioon!K117)</f>
        <v>Riigi Kaitseinvesteeringute Keskus</v>
      </c>
      <c r="I116" s="33" t="str">
        <f>IF(Eksplikatsioon!L117=0,"",Eksplikatsioon!L117)</f>
        <v>ENDLA8_00</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02</v>
      </c>
      <c r="B117" s="77">
        <f>IF(Eksplikatsioon!B118=0,"",Eksplikatsioon!B118)</f>
        <v>117</v>
      </c>
      <c r="C117" s="33" t="str">
        <f>IF(Eksplikatsioon!C118=0,"",Eksplikatsioon!C118)</f>
        <v>ÜÜRITAV PIND</v>
      </c>
      <c r="D117" s="33" t="str">
        <f>IF(Eksplikatsioon!D118=0,"",Eksplikatsioon!D118)</f>
        <v>Aatrium/Fuajee</v>
      </c>
      <c r="E117" s="75">
        <f>IF(Eksplikatsioon!F118=0,"",Eksplikatsioon!F118)</f>
        <v>50.4</v>
      </c>
      <c r="F117" s="33" t="str">
        <f>IF(Eksplikatsioon!H118=0,"",Eksplikatsioon!H118)</f>
        <v/>
      </c>
      <c r="G117" s="33" t="str">
        <f>IF(Eksplikatsioon!J118=0,"",Eksplikatsioon!J118)</f>
        <v>Ainukasutuses pind</v>
      </c>
      <c r="H117" s="33" t="str">
        <f>IF(Eksplikatsioon!K118=0,"",Eksplikatsioon!K118)</f>
        <v>Riigi Kaitseinvesteeringute Keskus</v>
      </c>
      <c r="I117" s="33" t="str">
        <f>IF(Eksplikatsioon!L118=0,"",Eksplikatsioon!L118)</f>
        <v>ENDLA8_00</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02</v>
      </c>
      <c r="B118" s="77">
        <f>IF(Eksplikatsioon!B119=0,"",Eksplikatsioon!B119)</f>
        <v>118</v>
      </c>
      <c r="C118" s="33" t="str">
        <f>IF(Eksplikatsioon!C119=0,"",Eksplikatsioon!C119)</f>
        <v>ÜÜRITAV PIND</v>
      </c>
      <c r="D118" s="33" t="str">
        <f>IF(Eksplikatsioon!D119=0,"",Eksplikatsioon!D119)</f>
        <v>Hoiuruum/Ladu</v>
      </c>
      <c r="E118" s="75">
        <f>IF(Eksplikatsioon!F119=0,"",Eksplikatsioon!F119)</f>
        <v>5.6</v>
      </c>
      <c r="F118" s="33" t="str">
        <f>IF(Eksplikatsioon!H119=0,"",Eksplikatsioon!H119)</f>
        <v/>
      </c>
      <c r="G118" s="33" t="str">
        <f>IF(Eksplikatsioon!J119=0,"",Eksplikatsioon!J119)</f>
        <v>Ainukasutuses pind</v>
      </c>
      <c r="H118" s="33" t="str">
        <f>IF(Eksplikatsioon!K119=0,"",Eksplikatsioon!K119)</f>
        <v>Riigi Kaitseinvesteeringute Keskus</v>
      </c>
      <c r="I118" s="33" t="str">
        <f>IF(Eksplikatsioon!L119=0,"",Eksplikatsioon!L119)</f>
        <v>ENDLA8_00</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02</v>
      </c>
      <c r="B119" s="77">
        <f>IF(Eksplikatsioon!B120=0,"",Eksplikatsioon!B120)</f>
        <v>119</v>
      </c>
      <c r="C119" s="33" t="str">
        <f>IF(Eksplikatsioon!C120=0,"",Eksplikatsioon!C120)</f>
        <v>ÜÜRITAV PIND</v>
      </c>
      <c r="D119" s="33" t="str">
        <f>IF(Eksplikatsioon!D120=0,"",Eksplikatsioon!D120)</f>
        <v>Pesuruum</v>
      </c>
      <c r="E119" s="75">
        <f>IF(Eksplikatsioon!F120=0,"",Eksplikatsioon!F120)</f>
        <v>7.1</v>
      </c>
      <c r="F119" s="33" t="str">
        <f>IF(Eksplikatsioon!H120=0,"",Eksplikatsioon!H120)</f>
        <v/>
      </c>
      <c r="G119" s="33" t="str">
        <f>IF(Eksplikatsioon!J120=0,"",Eksplikatsioon!J120)</f>
        <v>Ainukasutuses pind</v>
      </c>
      <c r="H119" s="33" t="str">
        <f>IF(Eksplikatsioon!K120=0,"",Eksplikatsioon!K120)</f>
        <v>Riigi Kaitseinvesteeringute Keskus</v>
      </c>
      <c r="I119" s="33" t="str">
        <f>IF(Eksplikatsioon!L120=0,"",Eksplikatsioon!L120)</f>
        <v>ENDLA8_00</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02</v>
      </c>
      <c r="B120" s="77">
        <f>IF(Eksplikatsioon!B121=0,"",Eksplikatsioon!B121)</f>
        <v>120</v>
      </c>
      <c r="C120" s="33" t="str">
        <f>IF(Eksplikatsioon!C121=0,"",Eksplikatsioon!C121)</f>
        <v>ÜÜRITAV PIND</v>
      </c>
      <c r="D120" s="33" t="str">
        <f>IF(Eksplikatsioon!D121=0,"",Eksplikatsioon!D121)</f>
        <v>WC</v>
      </c>
      <c r="E120" s="75">
        <f>IF(Eksplikatsioon!F121=0,"",Eksplikatsioon!F121)</f>
        <v>1.8</v>
      </c>
      <c r="F120" s="33" t="str">
        <f>IF(Eksplikatsioon!H121=0,"",Eksplikatsioon!H121)</f>
        <v/>
      </c>
      <c r="G120" s="33" t="str">
        <f>IF(Eksplikatsioon!J121=0,"",Eksplikatsioon!J121)</f>
        <v>Ainukasutuses pind</v>
      </c>
      <c r="H120" s="33" t="str">
        <f>IF(Eksplikatsioon!K121=0,"",Eksplikatsioon!K121)</f>
        <v>Riigi Kaitseinvesteeringute Keskus</v>
      </c>
      <c r="I120" s="33" t="str">
        <f>IF(Eksplikatsioon!L121=0,"",Eksplikatsioon!L121)</f>
        <v>ENDLA8_00</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02</v>
      </c>
      <c r="B121" s="77">
        <f>IF(Eksplikatsioon!B122=0,"",Eksplikatsioon!B122)</f>
        <v>121</v>
      </c>
      <c r="C121" s="33" t="str">
        <f>IF(Eksplikatsioon!C122=0,"",Eksplikatsioon!C122)</f>
        <v>ÜÜRITAV PIND</v>
      </c>
      <c r="D121" s="33" t="str">
        <f>IF(Eksplikatsioon!D122=0,"",Eksplikatsioon!D122)</f>
        <v>WC</v>
      </c>
      <c r="E121" s="75">
        <f>IF(Eksplikatsioon!F122=0,"",Eksplikatsioon!F122)</f>
        <v>1.8</v>
      </c>
      <c r="F121" s="33" t="str">
        <f>IF(Eksplikatsioon!H122=0,"",Eksplikatsioon!H122)</f>
        <v/>
      </c>
      <c r="G121" s="33" t="str">
        <f>IF(Eksplikatsioon!J122=0,"",Eksplikatsioon!J122)</f>
        <v>Ainukasutuses pind</v>
      </c>
      <c r="H121" s="33" t="str">
        <f>IF(Eksplikatsioon!K122=0,"",Eksplikatsioon!K122)</f>
        <v>Riigi Kaitseinvesteeringute Keskus</v>
      </c>
      <c r="I121" s="33" t="str">
        <f>IF(Eksplikatsioon!L122=0,"",Eksplikatsioon!L122)</f>
        <v>ENDLA8_00</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02</v>
      </c>
      <c r="B122" s="77">
        <f>IF(Eksplikatsioon!B123=0,"",Eksplikatsioon!B123)</f>
        <v>122</v>
      </c>
      <c r="C122" s="33" t="str">
        <f>IF(Eksplikatsioon!C123=0,"",Eksplikatsioon!C123)</f>
        <v>ÜÜRITAV PIND</v>
      </c>
      <c r="D122" s="33" t="str">
        <f>IF(Eksplikatsioon!D123=0,"",Eksplikatsioon!D123)</f>
        <v>WC</v>
      </c>
      <c r="E122" s="75">
        <f>IF(Eksplikatsioon!F123=0,"",Eksplikatsioon!F123)</f>
        <v>3.3</v>
      </c>
      <c r="F122" s="33" t="str">
        <f>IF(Eksplikatsioon!H123=0,"",Eksplikatsioon!H123)</f>
        <v/>
      </c>
      <c r="G122" s="33" t="str">
        <f>IF(Eksplikatsioon!J123=0,"",Eksplikatsioon!J123)</f>
        <v>Ainukasutuses pind</v>
      </c>
      <c r="H122" s="33" t="str">
        <f>IF(Eksplikatsioon!K123=0,"",Eksplikatsioon!K123)</f>
        <v>Riigi Kaitseinvesteeringute Keskus</v>
      </c>
      <c r="I122" s="33" t="str">
        <f>IF(Eksplikatsioon!L123=0,"",Eksplikatsioon!L123)</f>
        <v>ENDLA8_00</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02</v>
      </c>
      <c r="B123" s="77">
        <f>IF(Eksplikatsioon!B124=0,"",Eksplikatsioon!B124)</f>
        <v>123</v>
      </c>
      <c r="C123" s="33" t="str">
        <f>IF(Eksplikatsioon!C124=0,"",Eksplikatsioon!C124)</f>
        <v>ÜÜRITAV PIND</v>
      </c>
      <c r="D123" s="33" t="str">
        <f>IF(Eksplikatsioon!D124=0,"",Eksplikatsioon!D124)</f>
        <v>Saal</v>
      </c>
      <c r="E123" s="75">
        <f>IF(Eksplikatsioon!F124=0,"",Eksplikatsioon!F124)</f>
        <v>20.399999999999999</v>
      </c>
      <c r="F123" s="33" t="str">
        <f>IF(Eksplikatsioon!H124=0,"",Eksplikatsioon!H124)</f>
        <v/>
      </c>
      <c r="G123" s="33" t="str">
        <f>IF(Eksplikatsioon!J124=0,"",Eksplikatsioon!J124)</f>
        <v>Ainukasutuses pind</v>
      </c>
      <c r="H123" s="33" t="str">
        <f>IF(Eksplikatsioon!K124=0,"",Eksplikatsioon!K124)</f>
        <v>Riigi Kaitseinvesteeringute Keskus</v>
      </c>
      <c r="I123" s="33" t="str">
        <f>IF(Eksplikatsioon!L124=0,"",Eksplikatsioon!L124)</f>
        <v>ENDLA8_00</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02</v>
      </c>
      <c r="B124" s="77">
        <f>IF(Eksplikatsioon!B125=0,"",Eksplikatsioon!B125)</f>
        <v>124</v>
      </c>
      <c r="C124" s="33" t="str">
        <f>IF(Eksplikatsioon!C125=0,"",Eksplikatsioon!C125)</f>
        <v>ÜÜRITAV PIND</v>
      </c>
      <c r="D124" s="33" t="str">
        <f>IF(Eksplikatsioon!D125=0,"",Eksplikatsioon!D125)</f>
        <v>Saal</v>
      </c>
      <c r="E124" s="75">
        <f>IF(Eksplikatsioon!F125=0,"",Eksplikatsioon!F125)</f>
        <v>54.3</v>
      </c>
      <c r="F124" s="33" t="str">
        <f>IF(Eksplikatsioon!H125=0,"",Eksplikatsioon!H125)</f>
        <v/>
      </c>
      <c r="G124" s="33" t="str">
        <f>IF(Eksplikatsioon!J125=0,"",Eksplikatsioon!J125)</f>
        <v>Ainukasutuses pind</v>
      </c>
      <c r="H124" s="33" t="str">
        <f>IF(Eksplikatsioon!K125=0,"",Eksplikatsioon!K125)</f>
        <v>Riigi Kaitseinvesteeringute Keskus</v>
      </c>
      <c r="I124" s="33" t="str">
        <f>IF(Eksplikatsioon!L125=0,"",Eksplikatsioon!L125)</f>
        <v>ENDLA8_00</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02</v>
      </c>
      <c r="B125" s="77">
        <f>IF(Eksplikatsioon!B126=0,"",Eksplikatsioon!B126)</f>
        <v>125</v>
      </c>
      <c r="C125" s="33" t="str">
        <f>IF(Eksplikatsioon!C126=0,"",Eksplikatsioon!C126)</f>
        <v>ÜÜRITAV PIND</v>
      </c>
      <c r="D125" s="33" t="str">
        <f>IF(Eksplikatsioon!D126=0,"",Eksplikatsioon!D126)</f>
        <v>Saal</v>
      </c>
      <c r="E125" s="75">
        <f>IF(Eksplikatsioon!F126=0,"",Eksplikatsioon!F126)</f>
        <v>20.2</v>
      </c>
      <c r="F125" s="33" t="str">
        <f>IF(Eksplikatsioon!H126=0,"",Eksplikatsioon!H126)</f>
        <v/>
      </c>
      <c r="G125" s="33" t="str">
        <f>IF(Eksplikatsioon!J126=0,"",Eksplikatsioon!J126)</f>
        <v>Ainukasutuses pind</v>
      </c>
      <c r="H125" s="33" t="str">
        <f>IF(Eksplikatsioon!K126=0,"",Eksplikatsioon!K126)</f>
        <v>Riigi Kaitseinvesteeringute Keskus</v>
      </c>
      <c r="I125" s="33" t="str">
        <f>IF(Eksplikatsioon!L126=0,"",Eksplikatsioon!L126)</f>
        <v>ENDLA8_00</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02</v>
      </c>
      <c r="B126" s="77">
        <f>IF(Eksplikatsioon!B127=0,"",Eksplikatsioon!B127)</f>
        <v>126</v>
      </c>
      <c r="C126" s="33" t="str">
        <f>IF(Eksplikatsioon!C127=0,"",Eksplikatsioon!C127)</f>
        <v>ÜÜRITAV PIND</v>
      </c>
      <c r="D126" s="33" t="str">
        <f>IF(Eksplikatsioon!D127=0,"",Eksplikatsioon!D127)</f>
        <v>Hoiuruum/Ladu</v>
      </c>
      <c r="E126" s="75">
        <f>IF(Eksplikatsioon!F127=0,"",Eksplikatsioon!F127)</f>
        <v>5.7</v>
      </c>
      <c r="F126" s="33" t="str">
        <f>IF(Eksplikatsioon!H127=0,"",Eksplikatsioon!H127)</f>
        <v/>
      </c>
      <c r="G126" s="33" t="str">
        <f>IF(Eksplikatsioon!J127=0,"",Eksplikatsioon!J127)</f>
        <v>Ainukasutuses pind</v>
      </c>
      <c r="H126" s="33" t="str">
        <f>IF(Eksplikatsioon!K127=0,"",Eksplikatsioon!K127)</f>
        <v>Riigi Kaitseinvesteeringute Keskus</v>
      </c>
      <c r="I126" s="33" t="str">
        <f>IF(Eksplikatsioon!L127=0,"",Eksplikatsioon!L127)</f>
        <v>ENDLA8_00</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02</v>
      </c>
      <c r="B127" s="77">
        <f>IF(Eksplikatsioon!B128=0,"",Eksplikatsioon!B128)</f>
        <v>127</v>
      </c>
      <c r="C127" s="33" t="str">
        <f>IF(Eksplikatsioon!C128=0,"",Eksplikatsioon!C128)</f>
        <v>ÜÜRITAV PIND</v>
      </c>
      <c r="D127" s="33" t="str">
        <f>IF(Eksplikatsioon!D128=0,"",Eksplikatsioon!D128)</f>
        <v>Koridor</v>
      </c>
      <c r="E127" s="75">
        <f>IF(Eksplikatsioon!F128=0,"",Eksplikatsioon!F128)</f>
        <v>3.7</v>
      </c>
      <c r="F127" s="33" t="str">
        <f>IF(Eksplikatsioon!H128=0,"",Eksplikatsioon!H128)</f>
        <v/>
      </c>
      <c r="G127" s="33" t="str">
        <f>IF(Eksplikatsioon!J128=0,"",Eksplikatsioon!J128)</f>
        <v>Ainukasutuses pind</v>
      </c>
      <c r="H127" s="33" t="str">
        <f>IF(Eksplikatsioon!K128=0,"",Eksplikatsioon!K128)</f>
        <v>Riigi Kaitseinvesteeringute Keskus</v>
      </c>
      <c r="I127" s="33" t="str">
        <f>IF(Eksplikatsioon!L128=0,"",Eksplikatsioon!L128)</f>
        <v>ENDLA8_00</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02</v>
      </c>
      <c r="B128" s="77">
        <f>IF(Eksplikatsioon!B129=0,"",Eksplikatsioon!B129)</f>
        <v>128</v>
      </c>
      <c r="C128" s="33" t="str">
        <f>IF(Eksplikatsioon!C129=0,"",Eksplikatsioon!C129)</f>
        <v>ÜÜRITAV PIND</v>
      </c>
      <c r="D128" s="33" t="str">
        <f>IF(Eksplikatsioon!D129=0,"",Eksplikatsioon!D129)</f>
        <v>Kabinet/Büroo</v>
      </c>
      <c r="E128" s="75">
        <f>IF(Eksplikatsioon!F129=0,"",Eksplikatsioon!F129)</f>
        <v>12.1</v>
      </c>
      <c r="F128" s="33" t="str">
        <f>IF(Eksplikatsioon!H129=0,"",Eksplikatsioon!H129)</f>
        <v/>
      </c>
      <c r="G128" s="33" t="str">
        <f>IF(Eksplikatsioon!J129=0,"",Eksplikatsioon!J129)</f>
        <v>Ainukasutuses pind</v>
      </c>
      <c r="H128" s="33" t="str">
        <f>IF(Eksplikatsioon!K129=0,"",Eksplikatsioon!K129)</f>
        <v>Riigi Kaitseinvesteeringute Keskus</v>
      </c>
      <c r="I128" s="33" t="str">
        <f>IF(Eksplikatsioon!L129=0,"",Eksplikatsioon!L129)</f>
        <v>ENDLA8_00</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02</v>
      </c>
      <c r="B129" s="77">
        <f>IF(Eksplikatsioon!B130=0,"",Eksplikatsioon!B130)</f>
        <v>129</v>
      </c>
      <c r="C129" s="33" t="str">
        <f>IF(Eksplikatsioon!C130=0,"",Eksplikatsioon!C130)</f>
        <v>ÜÜRITAV PIND</v>
      </c>
      <c r="D129" s="33" t="str">
        <f>IF(Eksplikatsioon!D130=0,"",Eksplikatsioon!D130)</f>
        <v>Koridor</v>
      </c>
      <c r="E129" s="75">
        <f>IF(Eksplikatsioon!F130=0,"",Eksplikatsioon!F130)</f>
        <v>30</v>
      </c>
      <c r="F129" s="33" t="str">
        <f>IF(Eksplikatsioon!H130=0,"",Eksplikatsioon!H130)</f>
        <v/>
      </c>
      <c r="G129" s="33" t="str">
        <f>IF(Eksplikatsioon!J130=0,"",Eksplikatsioon!J130)</f>
        <v>Ainukasutuses pind</v>
      </c>
      <c r="H129" s="33" t="str">
        <f>IF(Eksplikatsioon!K130=0,"",Eksplikatsioon!K130)</f>
        <v>Riigi Kaitseinvesteeringute Keskus</v>
      </c>
      <c r="I129" s="33" t="str">
        <f>IF(Eksplikatsioon!L130=0,"",Eksplikatsioon!L130)</f>
        <v>ENDLA8_00</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02</v>
      </c>
      <c r="B130" s="77">
        <f>IF(Eksplikatsioon!B131=0,"",Eksplikatsioon!B131)</f>
        <v>130</v>
      </c>
      <c r="C130" s="33" t="str">
        <f>IF(Eksplikatsioon!C131=0,"",Eksplikatsioon!C131)</f>
        <v>ÜÜRITAV PIND</v>
      </c>
      <c r="D130" s="33" t="str">
        <f>IF(Eksplikatsioon!D131=0,"",Eksplikatsioon!D131)</f>
        <v>Kabinet/Büroo</v>
      </c>
      <c r="E130" s="75">
        <f>IF(Eksplikatsioon!F131=0,"",Eksplikatsioon!F131)</f>
        <v>26.4</v>
      </c>
      <c r="F130" s="33" t="str">
        <f>IF(Eksplikatsioon!H131=0,"",Eksplikatsioon!H131)</f>
        <v/>
      </c>
      <c r="G130" s="33" t="str">
        <f>IF(Eksplikatsioon!J131=0,"",Eksplikatsioon!J131)</f>
        <v>Ainukasutuses pind</v>
      </c>
      <c r="H130" s="33" t="str">
        <f>IF(Eksplikatsioon!K131=0,"",Eksplikatsioon!K131)</f>
        <v>Riigi Kaitseinvesteeringute Keskus</v>
      </c>
      <c r="I130" s="33" t="str">
        <f>IF(Eksplikatsioon!L131=0,"",Eksplikatsioon!L131)</f>
        <v>ENDLA8_00</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02</v>
      </c>
      <c r="B131" s="77">
        <f>IF(Eksplikatsioon!B132=0,"",Eksplikatsioon!B132)</f>
        <v>131</v>
      </c>
      <c r="C131" s="33" t="str">
        <f>IF(Eksplikatsioon!C132=0,"",Eksplikatsioon!C132)</f>
        <v>ÜÜRITAV PIND</v>
      </c>
      <c r="D131" s="33" t="str">
        <f>IF(Eksplikatsioon!D132=0,"",Eksplikatsioon!D132)</f>
        <v>Kabinet/Büroo</v>
      </c>
      <c r="E131" s="75">
        <f>IF(Eksplikatsioon!F132=0,"",Eksplikatsioon!F132)</f>
        <v>27.1</v>
      </c>
      <c r="F131" s="33" t="str">
        <f>IF(Eksplikatsioon!H132=0,"",Eksplikatsioon!H132)</f>
        <v/>
      </c>
      <c r="G131" s="33" t="str">
        <f>IF(Eksplikatsioon!J132=0,"",Eksplikatsioon!J132)</f>
        <v>Ainukasutuses pind</v>
      </c>
      <c r="H131" s="33" t="str">
        <f>IF(Eksplikatsioon!K132=0,"",Eksplikatsioon!K132)</f>
        <v>Riigi Kaitseinvesteeringute Keskus</v>
      </c>
      <c r="I131" s="33" t="str">
        <f>IF(Eksplikatsioon!L132=0,"",Eksplikatsioon!L132)</f>
        <v>ENDLA8_00</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02</v>
      </c>
      <c r="B132" s="77">
        <f>IF(Eksplikatsioon!B133=0,"",Eksplikatsioon!B133)</f>
        <v>132</v>
      </c>
      <c r="C132" s="33" t="str">
        <f>IF(Eksplikatsioon!C133=0,"",Eksplikatsioon!C133)</f>
        <v>ÜÜRITAV PIND</v>
      </c>
      <c r="D132" s="33" t="str">
        <f>IF(Eksplikatsioon!D133=0,"",Eksplikatsioon!D133)</f>
        <v>Kabinet/Büroo</v>
      </c>
      <c r="E132" s="75">
        <f>IF(Eksplikatsioon!F133=0,"",Eksplikatsioon!F133)</f>
        <v>27.1</v>
      </c>
      <c r="F132" s="33" t="str">
        <f>IF(Eksplikatsioon!H133=0,"",Eksplikatsioon!H133)</f>
        <v/>
      </c>
      <c r="G132" s="33" t="str">
        <f>IF(Eksplikatsioon!J133=0,"",Eksplikatsioon!J133)</f>
        <v>Ainukasutuses pind</v>
      </c>
      <c r="H132" s="33" t="str">
        <f>IF(Eksplikatsioon!K133=0,"",Eksplikatsioon!K133)</f>
        <v>Riigi Kaitseinvesteeringute Keskus</v>
      </c>
      <c r="I132" s="33" t="str">
        <f>IF(Eksplikatsioon!L133=0,"",Eksplikatsioon!L133)</f>
        <v>ENDLA8_00</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02</v>
      </c>
      <c r="B133" s="77">
        <f>IF(Eksplikatsioon!B134=0,"",Eksplikatsioon!B134)</f>
        <v>133</v>
      </c>
      <c r="C133" s="33" t="str">
        <f>IF(Eksplikatsioon!C134=0,"",Eksplikatsioon!C134)</f>
        <v>ÜÜRITAV PIND</v>
      </c>
      <c r="D133" s="33" t="str">
        <f>IF(Eksplikatsioon!D134=0,"",Eksplikatsioon!D134)</f>
        <v>Kabinet/Büroo</v>
      </c>
      <c r="E133" s="75">
        <f>IF(Eksplikatsioon!F134=0,"",Eksplikatsioon!F134)</f>
        <v>13.6</v>
      </c>
      <c r="F133" s="33" t="str">
        <f>IF(Eksplikatsioon!H134=0,"",Eksplikatsioon!H134)</f>
        <v/>
      </c>
      <c r="G133" s="33" t="str">
        <f>IF(Eksplikatsioon!J134=0,"",Eksplikatsioon!J134)</f>
        <v>Ainukasutuses pind</v>
      </c>
      <c r="H133" s="33" t="str">
        <f>IF(Eksplikatsioon!K134=0,"",Eksplikatsioon!K134)</f>
        <v>Riigi Kaitseinvesteeringute Keskus</v>
      </c>
      <c r="I133" s="33" t="str">
        <f>IF(Eksplikatsioon!L134=0,"",Eksplikatsioon!L134)</f>
        <v>ENDLA8_00</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02</v>
      </c>
      <c r="B134" s="77">
        <f>IF(Eksplikatsioon!B135=0,"",Eksplikatsioon!B135)</f>
        <v>134</v>
      </c>
      <c r="C134" s="33" t="str">
        <f>IF(Eksplikatsioon!C135=0,"",Eksplikatsioon!C135)</f>
        <v>ÜÜRITAV PIND</v>
      </c>
      <c r="D134" s="33" t="str">
        <f>IF(Eksplikatsioon!D135=0,"",Eksplikatsioon!D135)</f>
        <v>Kabinet/Büroo</v>
      </c>
      <c r="E134" s="75">
        <f>IF(Eksplikatsioon!F135=0,"",Eksplikatsioon!F135)</f>
        <v>22.6</v>
      </c>
      <c r="F134" s="33" t="str">
        <f>IF(Eksplikatsioon!H135=0,"",Eksplikatsioon!H135)</f>
        <v/>
      </c>
      <c r="G134" s="33" t="str">
        <f>IF(Eksplikatsioon!J135=0,"",Eksplikatsioon!J135)</f>
        <v>Ainukasutuses pind</v>
      </c>
      <c r="H134" s="33" t="str">
        <f>IF(Eksplikatsioon!K135=0,"",Eksplikatsioon!K135)</f>
        <v>Riigi Kaitseinvesteeringute Keskus</v>
      </c>
      <c r="I134" s="33" t="str">
        <f>IF(Eksplikatsioon!L135=0,"",Eksplikatsioon!L135)</f>
        <v>ENDLA8_00</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02</v>
      </c>
      <c r="B135" s="77">
        <f>IF(Eksplikatsioon!B136=0,"",Eksplikatsioon!B136)</f>
        <v>135</v>
      </c>
      <c r="C135" s="33" t="str">
        <f>IF(Eksplikatsioon!C136=0,"",Eksplikatsioon!C136)</f>
        <v>VERTIKAALSETE ÜHENDUSTEEDE PIND</v>
      </c>
      <c r="D135" s="33" t="str">
        <f>IF(Eksplikatsioon!D136=0,"",Eksplikatsioon!D136)</f>
        <v>Trepp/Trepikoda</v>
      </c>
      <c r="E135" s="75">
        <f>IF(Eksplikatsioon!F136=0,"",Eksplikatsioon!F136)</f>
        <v>11.9</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02</v>
      </c>
      <c r="B136" s="77">
        <f>IF(Eksplikatsioon!B137=0,"",Eksplikatsioon!B137)</f>
        <v>136</v>
      </c>
      <c r="C136" s="33" t="str">
        <f>IF(Eksplikatsioon!C137=0,"",Eksplikatsioon!C137)</f>
        <v>ÜÜRITAV PIND</v>
      </c>
      <c r="D136" s="33" t="str">
        <f>IF(Eksplikatsioon!D137=0,"",Eksplikatsioon!D137)</f>
        <v>Kabinet/Büroo</v>
      </c>
      <c r="E136" s="75">
        <f>IF(Eksplikatsioon!F137=0,"",Eksplikatsioon!F137)</f>
        <v>25.3</v>
      </c>
      <c r="F136" s="33" t="str">
        <f>IF(Eksplikatsioon!H137=0,"",Eksplikatsioon!H137)</f>
        <v/>
      </c>
      <c r="G136" s="33" t="str">
        <f>IF(Eksplikatsioon!J137=0,"",Eksplikatsioon!J137)</f>
        <v>Ainukasutuses pind</v>
      </c>
      <c r="H136" s="33" t="str">
        <f>IF(Eksplikatsioon!K137=0,"",Eksplikatsioon!K137)</f>
        <v>Riigi Kaitseinvesteeringute Keskus</v>
      </c>
      <c r="I136" s="33" t="str">
        <f>IF(Eksplikatsioon!L137=0,"",Eksplikatsioon!L137)</f>
        <v>ENDLA8_00</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02</v>
      </c>
      <c r="B137" s="77">
        <f>IF(Eksplikatsioon!B138=0,"",Eksplikatsioon!B138)</f>
        <v>137</v>
      </c>
      <c r="C137" s="33" t="str">
        <f>IF(Eksplikatsioon!C138=0,"",Eksplikatsioon!C138)</f>
        <v>ÜÜRITAV PIND</v>
      </c>
      <c r="D137" s="33" t="str">
        <f>IF(Eksplikatsioon!D138=0,"",Eksplikatsioon!D138)</f>
        <v>Kabinet/Büroo</v>
      </c>
      <c r="E137" s="75">
        <f>IF(Eksplikatsioon!F138=0,"",Eksplikatsioon!F138)</f>
        <v>11.9</v>
      </c>
      <c r="F137" s="33" t="str">
        <f>IF(Eksplikatsioon!H138=0,"",Eksplikatsioon!H138)</f>
        <v/>
      </c>
      <c r="G137" s="33" t="str">
        <f>IF(Eksplikatsioon!J138=0,"",Eksplikatsioon!J138)</f>
        <v>Ainukasutuses pind</v>
      </c>
      <c r="H137" s="33" t="str">
        <f>IF(Eksplikatsioon!K138=0,"",Eksplikatsioon!K138)</f>
        <v>Riigi Kaitseinvesteeringute Keskus</v>
      </c>
      <c r="I137" s="33" t="str">
        <f>IF(Eksplikatsioon!L138=0,"",Eksplikatsioon!L138)</f>
        <v>ENDLA8_00</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02</v>
      </c>
      <c r="B138" s="77">
        <f>IF(Eksplikatsioon!B139=0,"",Eksplikatsioon!B139)</f>
        <v>138</v>
      </c>
      <c r="C138" s="33" t="str">
        <f>IF(Eksplikatsioon!C139=0,"",Eksplikatsioon!C139)</f>
        <v>ÜÜRITAV PIND</v>
      </c>
      <c r="D138" s="33" t="str">
        <f>IF(Eksplikatsioon!D139=0,"",Eksplikatsioon!D139)</f>
        <v>Hoiuruum/Ladu</v>
      </c>
      <c r="E138" s="75">
        <f>IF(Eksplikatsioon!F139=0,"",Eksplikatsioon!F139)</f>
        <v>3.2</v>
      </c>
      <c r="F138" s="33" t="str">
        <f>IF(Eksplikatsioon!H139=0,"",Eksplikatsioon!H139)</f>
        <v/>
      </c>
      <c r="G138" s="33" t="str">
        <f>IF(Eksplikatsioon!J139=0,"",Eksplikatsioon!J139)</f>
        <v>Ainukasutuses pind</v>
      </c>
      <c r="H138" s="33" t="str">
        <f>IF(Eksplikatsioon!K139=0,"",Eksplikatsioon!K139)</f>
        <v>Riigi Kaitseinvesteeringute Keskus</v>
      </c>
      <c r="I138" s="33" t="str">
        <f>IF(Eksplikatsioon!L139=0,"",Eksplikatsioon!L139)</f>
        <v>ENDLA8_00</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02</v>
      </c>
      <c r="B139" s="77">
        <f>IF(Eksplikatsioon!B140=0,"",Eksplikatsioon!B140)</f>
        <v>139</v>
      </c>
      <c r="C139" s="33" t="str">
        <f>IF(Eksplikatsioon!C140=0,"",Eksplikatsioon!C140)</f>
        <v>TEHNOPIND</v>
      </c>
      <c r="D139" s="33" t="str">
        <f>IF(Eksplikatsioon!D140=0,"",Eksplikatsioon!D140)</f>
        <v>Hoolderuum</v>
      </c>
      <c r="E139" s="75">
        <f>IF(Eksplikatsioon!F140=0,"",Eksplikatsioon!F140)</f>
        <v>2.5</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02</v>
      </c>
      <c r="B140" s="77">
        <f>IF(Eksplikatsioon!B141=0,"",Eksplikatsioon!B141)</f>
        <v>140</v>
      </c>
      <c r="C140" s="33" t="str">
        <f>IF(Eksplikatsioon!C141=0,"",Eksplikatsioon!C141)</f>
        <v>ÜÜRITAV PIND</v>
      </c>
      <c r="D140" s="33" t="str">
        <f>IF(Eksplikatsioon!D141=0,"",Eksplikatsioon!D141)</f>
        <v>Pesuruum</v>
      </c>
      <c r="E140" s="75">
        <f>IF(Eksplikatsioon!F141=0,"",Eksplikatsioon!F141)</f>
        <v>6.8</v>
      </c>
      <c r="F140" s="33" t="str">
        <f>IF(Eksplikatsioon!H141=0,"",Eksplikatsioon!H141)</f>
        <v/>
      </c>
      <c r="G140" s="33" t="str">
        <f>IF(Eksplikatsioon!J141=0,"",Eksplikatsioon!J141)</f>
        <v>Ainukasutuses pind</v>
      </c>
      <c r="H140" s="33" t="str">
        <f>IF(Eksplikatsioon!K141=0,"",Eksplikatsioon!K141)</f>
        <v>Riigi Kaitseinvesteeringute Keskus</v>
      </c>
      <c r="I140" s="33" t="str">
        <f>IF(Eksplikatsioon!L141=0,"",Eksplikatsioon!L141)</f>
        <v>ENDLA8_00</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02</v>
      </c>
      <c r="B141" s="77">
        <f>IF(Eksplikatsioon!B142=0,"",Eksplikatsioon!B142)</f>
        <v>141</v>
      </c>
      <c r="C141" s="33" t="str">
        <f>IF(Eksplikatsioon!C142=0,"",Eksplikatsioon!C142)</f>
        <v>ÜÜRITAV PIND</v>
      </c>
      <c r="D141" s="33" t="str">
        <f>IF(Eksplikatsioon!D142=0,"",Eksplikatsioon!D142)</f>
        <v>WC</v>
      </c>
      <c r="E141" s="75">
        <f>IF(Eksplikatsioon!F142=0,"",Eksplikatsioon!F142)</f>
        <v>1.8</v>
      </c>
      <c r="F141" s="33" t="str">
        <f>IF(Eksplikatsioon!H142=0,"",Eksplikatsioon!H142)</f>
        <v/>
      </c>
      <c r="G141" s="33" t="str">
        <f>IF(Eksplikatsioon!J142=0,"",Eksplikatsioon!J142)</f>
        <v>Ainukasutuses pind</v>
      </c>
      <c r="H141" s="33" t="str">
        <f>IF(Eksplikatsioon!K142=0,"",Eksplikatsioon!K142)</f>
        <v>Riigi Kaitseinvesteeringute Keskus</v>
      </c>
      <c r="I141" s="33" t="str">
        <f>IF(Eksplikatsioon!L142=0,"",Eksplikatsioon!L142)</f>
        <v>ENDLA8_00</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02</v>
      </c>
      <c r="B142" s="77">
        <f>IF(Eksplikatsioon!B143=0,"",Eksplikatsioon!B143)</f>
        <v>142</v>
      </c>
      <c r="C142" s="33" t="str">
        <f>IF(Eksplikatsioon!C143=0,"",Eksplikatsioon!C143)</f>
        <v>ÜÜRITAV PIND</v>
      </c>
      <c r="D142" s="33" t="str">
        <f>IF(Eksplikatsioon!D143=0,"",Eksplikatsioon!D143)</f>
        <v>WC</v>
      </c>
      <c r="E142" s="75">
        <f>IF(Eksplikatsioon!F143=0,"",Eksplikatsioon!F143)</f>
        <v>1.8</v>
      </c>
      <c r="F142" s="33" t="str">
        <f>IF(Eksplikatsioon!H143=0,"",Eksplikatsioon!H143)</f>
        <v/>
      </c>
      <c r="G142" s="33" t="str">
        <f>IF(Eksplikatsioon!J143=0,"",Eksplikatsioon!J143)</f>
        <v>Ainukasutuses pind</v>
      </c>
      <c r="H142" s="33" t="str">
        <f>IF(Eksplikatsioon!K143=0,"",Eksplikatsioon!K143)</f>
        <v>Riigi Kaitseinvesteeringute Keskus</v>
      </c>
      <c r="I142" s="33" t="str">
        <f>IF(Eksplikatsioon!L143=0,"",Eksplikatsioon!L143)</f>
        <v>ENDLA8_00</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02</v>
      </c>
      <c r="B143" s="77">
        <f>IF(Eksplikatsioon!B144=0,"",Eksplikatsioon!B144)</f>
        <v>143</v>
      </c>
      <c r="C143" s="33" t="str">
        <f>IF(Eksplikatsioon!C144=0,"",Eksplikatsioon!C144)</f>
        <v>ÜÜRITAV PIND</v>
      </c>
      <c r="D143" s="33" t="str">
        <f>IF(Eksplikatsioon!D144=0,"",Eksplikatsioon!D144)</f>
        <v>WC</v>
      </c>
      <c r="E143" s="75">
        <f>IF(Eksplikatsioon!F144=0,"",Eksplikatsioon!F144)</f>
        <v>3.5</v>
      </c>
      <c r="F143" s="33" t="str">
        <f>IF(Eksplikatsioon!H144=0,"",Eksplikatsioon!H144)</f>
        <v/>
      </c>
      <c r="G143" s="33" t="str">
        <f>IF(Eksplikatsioon!J144=0,"",Eksplikatsioon!J144)</f>
        <v>Ainukasutuses pind</v>
      </c>
      <c r="H143" s="33" t="str">
        <f>IF(Eksplikatsioon!K144=0,"",Eksplikatsioon!K144)</f>
        <v>Riigi Kaitseinvesteeringute Keskus</v>
      </c>
      <c r="I143" s="33" t="str">
        <f>IF(Eksplikatsioon!L144=0,"",Eksplikatsioon!L144)</f>
        <v>ENDLA8_00</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02</v>
      </c>
      <c r="B144" s="77">
        <f>IF(Eksplikatsioon!B145=0,"",Eksplikatsioon!B145)</f>
        <v>144</v>
      </c>
      <c r="C144" s="33" t="str">
        <f>IF(Eksplikatsioon!C145=0,"",Eksplikatsioon!C145)</f>
        <v>ÜÜRITAV PIND</v>
      </c>
      <c r="D144" s="33" t="str">
        <f>IF(Eksplikatsioon!D145=0,"",Eksplikatsioon!D145)</f>
        <v>Koridor</v>
      </c>
      <c r="E144" s="75">
        <f>IF(Eksplikatsioon!F145=0,"",Eksplikatsioon!F145)</f>
        <v>57.3</v>
      </c>
      <c r="F144" s="33" t="str">
        <f>IF(Eksplikatsioon!H145=0,"",Eksplikatsioon!H145)</f>
        <v/>
      </c>
      <c r="G144" s="33" t="str">
        <f>IF(Eksplikatsioon!J145=0,"",Eksplikatsioon!J145)</f>
        <v>Ainukasutuses pind</v>
      </c>
      <c r="H144" s="33" t="str">
        <f>IF(Eksplikatsioon!K145=0,"",Eksplikatsioon!K145)</f>
        <v>Riigi Kaitseinvesteeringute Keskus</v>
      </c>
      <c r="I144" s="33" t="str">
        <f>IF(Eksplikatsioon!L145=0,"",Eksplikatsioon!L145)</f>
        <v>ENDLA8_00</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02</v>
      </c>
      <c r="B145" s="77">
        <f>IF(Eksplikatsioon!B146=0,"",Eksplikatsioon!B146)</f>
        <v>145</v>
      </c>
      <c r="C145" s="33" t="str">
        <f>IF(Eksplikatsioon!C146=0,"",Eksplikatsioon!C146)</f>
        <v>TEHNOPIND</v>
      </c>
      <c r="D145" s="33" t="str">
        <f>IF(Eksplikatsioon!D146=0,"",Eksplikatsioon!D146)</f>
        <v>Hoolderuum</v>
      </c>
      <c r="E145" s="75">
        <f>IF(Eksplikatsioon!F146=0,"",Eksplikatsioon!F146)</f>
        <v>2.6</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02</v>
      </c>
      <c r="B146" s="77">
        <f>IF(Eksplikatsioon!B147=0,"",Eksplikatsioon!B147)</f>
        <v>146</v>
      </c>
      <c r="C146" s="33" t="str">
        <f>IF(Eksplikatsioon!C147=0,"",Eksplikatsioon!C147)</f>
        <v>ÜÜRITAV PIND</v>
      </c>
      <c r="D146" s="33" t="str">
        <f>IF(Eksplikatsioon!D147=0,"",Eksplikatsioon!D147)</f>
        <v>Kabinet/Büroo</v>
      </c>
      <c r="E146" s="75">
        <f>IF(Eksplikatsioon!F147=0,"",Eksplikatsioon!F147)</f>
        <v>22</v>
      </c>
      <c r="F146" s="33" t="str">
        <f>IF(Eksplikatsioon!H147=0,"",Eksplikatsioon!H147)</f>
        <v/>
      </c>
      <c r="G146" s="33" t="str">
        <f>IF(Eksplikatsioon!J147=0,"",Eksplikatsioon!J147)</f>
        <v>Ainukasutuses pind</v>
      </c>
      <c r="H146" s="33" t="str">
        <f>IF(Eksplikatsioon!K147=0,"",Eksplikatsioon!K147)</f>
        <v>Riigi Kaitseinvesteeringute Keskus</v>
      </c>
      <c r="I146" s="33" t="str">
        <f>IF(Eksplikatsioon!L147=0,"",Eksplikatsioon!L147)</f>
        <v>ENDLA8_00</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02</v>
      </c>
      <c r="B147" s="77">
        <f>IF(Eksplikatsioon!B148=0,"",Eksplikatsioon!B148)</f>
        <v>147</v>
      </c>
      <c r="C147" s="33" t="str">
        <f>IF(Eksplikatsioon!C148=0,"",Eksplikatsioon!C148)</f>
        <v>ÜÜRITAV PIND</v>
      </c>
      <c r="D147" s="33" t="str">
        <f>IF(Eksplikatsioon!D148=0,"",Eksplikatsioon!D148)</f>
        <v>Kabinet/Büroo</v>
      </c>
      <c r="E147" s="75">
        <f>IF(Eksplikatsioon!F148=0,"",Eksplikatsioon!F148)</f>
        <v>13.6</v>
      </c>
      <c r="F147" s="33" t="str">
        <f>IF(Eksplikatsioon!H148=0,"",Eksplikatsioon!H148)</f>
        <v/>
      </c>
      <c r="G147" s="33" t="str">
        <f>IF(Eksplikatsioon!J148=0,"",Eksplikatsioon!J148)</f>
        <v>Ainukasutuses pind</v>
      </c>
      <c r="H147" s="33" t="str">
        <f>IF(Eksplikatsioon!K148=0,"",Eksplikatsioon!K148)</f>
        <v>Riigi Kaitseinvesteeringute Keskus</v>
      </c>
      <c r="I147" s="33" t="str">
        <f>IF(Eksplikatsioon!L148=0,"",Eksplikatsioon!L148)</f>
        <v>ENDLA8_00</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02</v>
      </c>
      <c r="B148" s="77">
        <f>IF(Eksplikatsioon!B149=0,"",Eksplikatsioon!B149)</f>
        <v>148</v>
      </c>
      <c r="C148" s="33" t="str">
        <f>IF(Eksplikatsioon!C149=0,"",Eksplikatsioon!C149)</f>
        <v>ÜÜRITAV PIND</v>
      </c>
      <c r="D148" s="33" t="str">
        <f>IF(Eksplikatsioon!D149=0,"",Eksplikatsioon!D149)</f>
        <v>Kabinet/Büroo</v>
      </c>
      <c r="E148" s="75">
        <f>IF(Eksplikatsioon!F149=0,"",Eksplikatsioon!F149)</f>
        <v>13.6</v>
      </c>
      <c r="F148" s="33" t="str">
        <f>IF(Eksplikatsioon!H149=0,"",Eksplikatsioon!H149)</f>
        <v/>
      </c>
      <c r="G148" s="33" t="str">
        <f>IF(Eksplikatsioon!J149=0,"",Eksplikatsioon!J149)</f>
        <v>Ainukasutuses pind</v>
      </c>
      <c r="H148" s="33" t="str">
        <f>IF(Eksplikatsioon!K149=0,"",Eksplikatsioon!K149)</f>
        <v>Riigi Kaitseinvesteeringute Keskus</v>
      </c>
      <c r="I148" s="33" t="str">
        <f>IF(Eksplikatsioon!L149=0,"",Eksplikatsioon!L149)</f>
        <v>ENDLA8_00</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02</v>
      </c>
      <c r="B149" s="77">
        <f>IF(Eksplikatsioon!B150=0,"",Eksplikatsioon!B150)</f>
        <v>149</v>
      </c>
      <c r="C149" s="33" t="str">
        <f>IF(Eksplikatsioon!C150=0,"",Eksplikatsioon!C150)</f>
        <v>ÜÜRITAV PIND</v>
      </c>
      <c r="D149" s="33" t="str">
        <f>IF(Eksplikatsioon!D150=0,"",Eksplikatsioon!D150)</f>
        <v>Kabinet/Büroo</v>
      </c>
      <c r="E149" s="75">
        <f>IF(Eksplikatsioon!F150=0,"",Eksplikatsioon!F150)</f>
        <v>13.8</v>
      </c>
      <c r="F149" s="33" t="str">
        <f>IF(Eksplikatsioon!H150=0,"",Eksplikatsioon!H150)</f>
        <v/>
      </c>
      <c r="G149" s="33" t="str">
        <f>IF(Eksplikatsioon!J150=0,"",Eksplikatsioon!J150)</f>
        <v>Ainukasutuses pind</v>
      </c>
      <c r="H149" s="33" t="str">
        <f>IF(Eksplikatsioon!K150=0,"",Eksplikatsioon!K150)</f>
        <v>Riigi Kaitseinvesteeringute Keskus</v>
      </c>
      <c r="I149" s="33" t="str">
        <f>IF(Eksplikatsioon!L150=0,"",Eksplikatsioon!L150)</f>
        <v>ENDLA8_00</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02</v>
      </c>
      <c r="B150" s="77">
        <f>IF(Eksplikatsioon!B151=0,"",Eksplikatsioon!B151)</f>
        <v>150</v>
      </c>
      <c r="C150" s="33" t="str">
        <f>IF(Eksplikatsioon!C151=0,"",Eksplikatsioon!C151)</f>
        <v>ÜÜRITAV PIND</v>
      </c>
      <c r="D150" s="33" t="str">
        <f>IF(Eksplikatsioon!D151=0,"",Eksplikatsioon!D151)</f>
        <v>Kabinet/Büroo</v>
      </c>
      <c r="E150" s="75">
        <f>IF(Eksplikatsioon!F151=0,"",Eksplikatsioon!F151)</f>
        <v>25.1</v>
      </c>
      <c r="F150" s="33" t="str">
        <f>IF(Eksplikatsioon!H151=0,"",Eksplikatsioon!H151)</f>
        <v/>
      </c>
      <c r="G150" s="33" t="str">
        <f>IF(Eksplikatsioon!J151=0,"",Eksplikatsioon!J151)</f>
        <v>Ainukasutuses pind</v>
      </c>
      <c r="H150" s="33" t="str">
        <f>IF(Eksplikatsioon!K151=0,"",Eksplikatsioon!K151)</f>
        <v>Riigi Kaitseinvesteeringute Keskus</v>
      </c>
      <c r="I150" s="33" t="str">
        <f>IF(Eksplikatsioon!L151=0,"",Eksplikatsioon!L151)</f>
        <v>ENDLA8_00</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02</v>
      </c>
      <c r="B151" s="77">
        <f>IF(Eksplikatsioon!B152=0,"",Eksplikatsioon!B152)</f>
        <v>151</v>
      </c>
      <c r="C151" s="33" t="str">
        <f>IF(Eksplikatsioon!C152=0,"",Eksplikatsioon!C152)</f>
        <v>ÜÜRITAV PIND</v>
      </c>
      <c r="D151" s="33" t="str">
        <f>IF(Eksplikatsioon!D152=0,"",Eksplikatsioon!D152)</f>
        <v>Kabinet/Büroo</v>
      </c>
      <c r="E151" s="75">
        <f>IF(Eksplikatsioon!F152=0,"",Eksplikatsioon!F152)</f>
        <v>13.7</v>
      </c>
      <c r="F151" s="33" t="str">
        <f>IF(Eksplikatsioon!H152=0,"",Eksplikatsioon!H152)</f>
        <v/>
      </c>
      <c r="G151" s="33" t="str">
        <f>IF(Eksplikatsioon!J152=0,"",Eksplikatsioon!J152)</f>
        <v>Ainukasutuses pind</v>
      </c>
      <c r="H151" s="33" t="str">
        <f>IF(Eksplikatsioon!K152=0,"",Eksplikatsioon!K152)</f>
        <v>Riigi Kaitseinvesteeringute Keskus</v>
      </c>
      <c r="I151" s="33" t="str">
        <f>IF(Eksplikatsioon!L152=0,"",Eksplikatsioon!L152)</f>
        <v>ENDLA8_00</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02</v>
      </c>
      <c r="B152" s="77">
        <f>IF(Eksplikatsioon!B153=0,"",Eksplikatsioon!B153)</f>
        <v>152</v>
      </c>
      <c r="C152" s="33" t="str">
        <f>IF(Eksplikatsioon!C153=0,"",Eksplikatsioon!C153)</f>
        <v>ÜÜRITAV PIND</v>
      </c>
      <c r="D152" s="33" t="str">
        <f>IF(Eksplikatsioon!D153=0,"",Eksplikatsioon!D153)</f>
        <v>Kabinet/Büroo</v>
      </c>
      <c r="E152" s="75">
        <f>IF(Eksplikatsioon!F153=0,"",Eksplikatsioon!F153)</f>
        <v>13.8</v>
      </c>
      <c r="F152" s="33" t="str">
        <f>IF(Eksplikatsioon!H153=0,"",Eksplikatsioon!H153)</f>
        <v/>
      </c>
      <c r="G152" s="33" t="str">
        <f>IF(Eksplikatsioon!J153=0,"",Eksplikatsioon!J153)</f>
        <v>Ainukasutuses pind</v>
      </c>
      <c r="H152" s="33" t="str">
        <f>IF(Eksplikatsioon!K153=0,"",Eksplikatsioon!K153)</f>
        <v>Riigi Kaitseinvesteeringute Keskus</v>
      </c>
      <c r="I152" s="33" t="str">
        <f>IF(Eksplikatsioon!L153=0,"",Eksplikatsioon!L153)</f>
        <v>ENDLA8_00</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02</v>
      </c>
      <c r="B153" s="77">
        <f>IF(Eksplikatsioon!B154=0,"",Eksplikatsioon!B154)</f>
        <v>153</v>
      </c>
      <c r="C153" s="33" t="str">
        <f>IF(Eksplikatsioon!C154=0,"",Eksplikatsioon!C154)</f>
        <v>ÜÜRITAV PIND</v>
      </c>
      <c r="D153" s="33" t="str">
        <f>IF(Eksplikatsioon!D154=0,"",Eksplikatsioon!D154)</f>
        <v>Kabinet/Büroo</v>
      </c>
      <c r="E153" s="75">
        <f>IF(Eksplikatsioon!F154=0,"",Eksplikatsioon!F154)</f>
        <v>27.9</v>
      </c>
      <c r="F153" s="33" t="str">
        <f>IF(Eksplikatsioon!H154=0,"",Eksplikatsioon!H154)</f>
        <v/>
      </c>
      <c r="G153" s="33" t="str">
        <f>IF(Eksplikatsioon!J154=0,"",Eksplikatsioon!J154)</f>
        <v>Ainukasutuses pind</v>
      </c>
      <c r="H153" s="33" t="str">
        <f>IF(Eksplikatsioon!K154=0,"",Eksplikatsioon!K154)</f>
        <v>Riigi Kaitseinvesteeringute Keskus</v>
      </c>
      <c r="I153" s="33" t="str">
        <f>IF(Eksplikatsioon!L154=0,"",Eksplikatsioon!L154)</f>
        <v>ENDLA8_00</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02</v>
      </c>
      <c r="B154" s="77">
        <f>IF(Eksplikatsioon!B155=0,"",Eksplikatsioon!B155)</f>
        <v>154</v>
      </c>
      <c r="C154" s="33" t="str">
        <f>IF(Eksplikatsioon!C155=0,"",Eksplikatsioon!C155)</f>
        <v>ÜÜRITAV PIND</v>
      </c>
      <c r="D154" s="33" t="str">
        <f>IF(Eksplikatsioon!D155=0,"",Eksplikatsioon!D155)</f>
        <v>Kabinet/Büroo</v>
      </c>
      <c r="E154" s="75">
        <f>IF(Eksplikatsioon!F155=0,"",Eksplikatsioon!F155)</f>
        <v>14.1</v>
      </c>
      <c r="F154" s="33" t="str">
        <f>IF(Eksplikatsioon!H155=0,"",Eksplikatsioon!H155)</f>
        <v/>
      </c>
      <c r="G154" s="33" t="str">
        <f>IF(Eksplikatsioon!J155=0,"",Eksplikatsioon!J155)</f>
        <v>Ainukasutuses pind</v>
      </c>
      <c r="H154" s="33" t="str">
        <f>IF(Eksplikatsioon!K155=0,"",Eksplikatsioon!K155)</f>
        <v>Riigi Kaitseinvesteeringute Keskus</v>
      </c>
      <c r="I154" s="33" t="str">
        <f>IF(Eksplikatsioon!L155=0,"",Eksplikatsioon!L155)</f>
        <v>ENDLA8_00</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02</v>
      </c>
      <c r="B155" s="77">
        <f>IF(Eksplikatsioon!B156=0,"",Eksplikatsioon!B156)</f>
        <v>156</v>
      </c>
      <c r="C155" s="33" t="str">
        <f>IF(Eksplikatsioon!C156=0,"",Eksplikatsioon!C156)</f>
        <v>ÜÜRITAV PIND</v>
      </c>
      <c r="D155" s="33" t="str">
        <f>IF(Eksplikatsioon!D156=0,"",Eksplikatsioon!D156)</f>
        <v>Kabinet/Büroo</v>
      </c>
      <c r="E155" s="75">
        <f>IF(Eksplikatsioon!F156=0,"",Eksplikatsioon!F156)</f>
        <v>13.9</v>
      </c>
      <c r="F155" s="33" t="str">
        <f>IF(Eksplikatsioon!H156=0,"",Eksplikatsioon!H156)</f>
        <v/>
      </c>
      <c r="G155" s="33" t="str">
        <f>IF(Eksplikatsioon!J156=0,"",Eksplikatsioon!J156)</f>
        <v>Ainukasutuses pind</v>
      </c>
      <c r="H155" s="33" t="str">
        <f>IF(Eksplikatsioon!K156=0,"",Eksplikatsioon!K156)</f>
        <v>Riigi Kaitseinvesteeringute Keskus</v>
      </c>
      <c r="I155" s="33" t="str">
        <f>IF(Eksplikatsioon!L156=0,"",Eksplikatsioon!L156)</f>
        <v>ENDLA8_00</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02</v>
      </c>
      <c r="B156" s="77">
        <f>IF(Eksplikatsioon!B157=0,"",Eksplikatsioon!B157)</f>
        <v>157</v>
      </c>
      <c r="C156" s="33" t="str">
        <f>IF(Eksplikatsioon!C157=0,"",Eksplikatsioon!C157)</f>
        <v>ÜÜRITAV PIND</v>
      </c>
      <c r="D156" s="33" t="str">
        <f>IF(Eksplikatsioon!D157=0,"",Eksplikatsioon!D157)</f>
        <v>Kabinet/Büroo</v>
      </c>
      <c r="E156" s="75">
        <f>IF(Eksplikatsioon!F157=0,"",Eksplikatsioon!F157)</f>
        <v>8.6</v>
      </c>
      <c r="F156" s="33" t="str">
        <f>IF(Eksplikatsioon!H157=0,"",Eksplikatsioon!H157)</f>
        <v/>
      </c>
      <c r="G156" s="33" t="str">
        <f>IF(Eksplikatsioon!J157=0,"",Eksplikatsioon!J157)</f>
        <v>Ainukasutuses pind</v>
      </c>
      <c r="H156" s="33" t="str">
        <f>IF(Eksplikatsioon!K157=0,"",Eksplikatsioon!K157)</f>
        <v>Riigi Kaitseinvesteeringute Keskus</v>
      </c>
      <c r="I156" s="33" t="str">
        <f>IF(Eksplikatsioon!L157=0,"",Eksplikatsioon!L157)</f>
        <v>ENDLA8_00</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02</v>
      </c>
      <c r="B157" s="77">
        <f>IF(Eksplikatsioon!B158=0,"",Eksplikatsioon!B158)</f>
        <v>158</v>
      </c>
      <c r="C157" s="33" t="str">
        <f>IF(Eksplikatsioon!C158=0,"",Eksplikatsioon!C158)</f>
        <v>ÜÜRITAV PIND</v>
      </c>
      <c r="D157" s="33" t="str">
        <f>IF(Eksplikatsioon!D158=0,"",Eksplikatsioon!D158)</f>
        <v>Eesruum</v>
      </c>
      <c r="E157" s="75">
        <f>IF(Eksplikatsioon!F158=0,"",Eksplikatsioon!F158)</f>
        <v>2</v>
      </c>
      <c r="F157" s="33" t="str">
        <f>IF(Eksplikatsioon!H158=0,"",Eksplikatsioon!H158)</f>
        <v/>
      </c>
      <c r="G157" s="33" t="str">
        <f>IF(Eksplikatsioon!J158=0,"",Eksplikatsioon!J158)</f>
        <v>Ainukasutuses pind</v>
      </c>
      <c r="H157" s="33" t="str">
        <f>IF(Eksplikatsioon!K158=0,"",Eksplikatsioon!K158)</f>
        <v>Riigi Kaitseinvesteeringute Keskus</v>
      </c>
      <c r="I157" s="33" t="str">
        <f>IF(Eksplikatsioon!L158=0,"",Eksplikatsioon!L158)</f>
        <v>ENDLA8_00</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02</v>
      </c>
      <c r="B158" s="77">
        <f>IF(Eksplikatsioon!B159=0,"",Eksplikatsioon!B159)</f>
        <v>159</v>
      </c>
      <c r="C158" s="33" t="str">
        <f>IF(Eksplikatsioon!C159=0,"",Eksplikatsioon!C159)</f>
        <v>ÜÜRITAV PIND</v>
      </c>
      <c r="D158" s="33" t="str">
        <f>IF(Eksplikatsioon!D159=0,"",Eksplikatsioon!D159)</f>
        <v>WC</v>
      </c>
      <c r="E158" s="75">
        <f>IF(Eksplikatsioon!F159=0,"",Eksplikatsioon!F159)</f>
        <v>1.3</v>
      </c>
      <c r="F158" s="33" t="str">
        <f>IF(Eksplikatsioon!H159=0,"",Eksplikatsioon!H159)</f>
        <v/>
      </c>
      <c r="G158" s="33" t="str">
        <f>IF(Eksplikatsioon!J159=0,"",Eksplikatsioon!J159)</f>
        <v>Ainukasutuses pind</v>
      </c>
      <c r="H158" s="33" t="str">
        <f>IF(Eksplikatsioon!K159=0,"",Eksplikatsioon!K159)</f>
        <v>Riigi Kaitseinvesteeringute Keskus</v>
      </c>
      <c r="I158" s="33" t="str">
        <f>IF(Eksplikatsioon!L159=0,"",Eksplikatsioon!L159)</f>
        <v>ENDLA8_00</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02</v>
      </c>
      <c r="B159" s="77">
        <f>IF(Eksplikatsioon!B160=0,"",Eksplikatsioon!B160)</f>
        <v>160</v>
      </c>
      <c r="C159" s="33" t="str">
        <f>IF(Eksplikatsioon!C160=0,"",Eksplikatsioon!C160)</f>
        <v>ÜÜRITAV PIND</v>
      </c>
      <c r="D159" s="33" t="str">
        <f>IF(Eksplikatsioon!D160=0,"",Eksplikatsioon!D160)</f>
        <v>WC</v>
      </c>
      <c r="E159" s="75">
        <f>IF(Eksplikatsioon!F160=0,"",Eksplikatsioon!F160)</f>
        <v>1.4</v>
      </c>
      <c r="F159" s="33" t="str">
        <f>IF(Eksplikatsioon!H160=0,"",Eksplikatsioon!H160)</f>
        <v/>
      </c>
      <c r="G159" s="33" t="str">
        <f>IF(Eksplikatsioon!J160=0,"",Eksplikatsioon!J160)</f>
        <v>Ainukasutuses pind</v>
      </c>
      <c r="H159" s="33" t="str">
        <f>IF(Eksplikatsioon!K160=0,"",Eksplikatsioon!K160)</f>
        <v>Riigi Kaitseinvesteeringute Keskus</v>
      </c>
      <c r="I159" s="33" t="str">
        <f>IF(Eksplikatsioon!L160=0,"",Eksplikatsioon!L160)</f>
        <v>ENDLA8_00</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02</v>
      </c>
      <c r="B160" s="77">
        <f>IF(Eksplikatsioon!B161=0,"",Eksplikatsioon!B161)</f>
        <v>161</v>
      </c>
      <c r="C160" s="33" t="str">
        <f>IF(Eksplikatsioon!C161=0,"",Eksplikatsioon!C161)</f>
        <v>ÜÜRITAV PIND</v>
      </c>
      <c r="D160" s="33" t="str">
        <f>IF(Eksplikatsioon!D161=0,"",Eksplikatsioon!D161)</f>
        <v>Riietusruum</v>
      </c>
      <c r="E160" s="75">
        <f>IF(Eksplikatsioon!F161=0,"",Eksplikatsioon!F161)</f>
        <v>6.6</v>
      </c>
      <c r="F160" s="33" t="str">
        <f>IF(Eksplikatsioon!H161=0,"",Eksplikatsioon!H161)</f>
        <v/>
      </c>
      <c r="G160" s="33" t="str">
        <f>IF(Eksplikatsioon!J161=0,"",Eksplikatsioon!J161)</f>
        <v>Ainukasutuses pind</v>
      </c>
      <c r="H160" s="33" t="str">
        <f>IF(Eksplikatsioon!K161=0,"",Eksplikatsioon!K161)</f>
        <v>Riigi Kaitseinvesteeringute Keskus</v>
      </c>
      <c r="I160" s="33" t="str">
        <f>IF(Eksplikatsioon!L161=0,"",Eksplikatsioon!L161)</f>
        <v>ENDLA8_00</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02</v>
      </c>
      <c r="B161" s="77">
        <f>IF(Eksplikatsioon!B162=0,"",Eksplikatsioon!B162)</f>
        <v>162</v>
      </c>
      <c r="C161" s="33" t="str">
        <f>IF(Eksplikatsioon!C162=0,"",Eksplikatsioon!C162)</f>
        <v>ÜÜRITAV PIND</v>
      </c>
      <c r="D161" s="33" t="str">
        <f>IF(Eksplikatsioon!D162=0,"",Eksplikatsioon!D162)</f>
        <v>Abiruum</v>
      </c>
      <c r="E161" s="75">
        <f>IF(Eksplikatsioon!F162=0,"",Eksplikatsioon!F162)</f>
        <v>1.3</v>
      </c>
      <c r="F161" s="33" t="str">
        <f>IF(Eksplikatsioon!H162=0,"",Eksplikatsioon!H162)</f>
        <v/>
      </c>
      <c r="G161" s="33" t="str">
        <f>IF(Eksplikatsioon!J162=0,"",Eksplikatsioon!J162)</f>
        <v>Ainukasutuses pind</v>
      </c>
      <c r="H161" s="33" t="str">
        <f>IF(Eksplikatsioon!K162=0,"",Eksplikatsioon!K162)</f>
        <v>Riigi Kaitseinvesteeringute Keskus</v>
      </c>
      <c r="I161" s="33" t="str">
        <f>IF(Eksplikatsioon!L162=0,"",Eksplikatsioon!L162)</f>
        <v>ENDLA8_00</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02</v>
      </c>
      <c r="B162" s="77">
        <f>IF(Eksplikatsioon!B163=0,"",Eksplikatsioon!B163)</f>
        <v>163</v>
      </c>
      <c r="C162" s="33" t="str">
        <f>IF(Eksplikatsioon!C163=0,"",Eksplikatsioon!C163)</f>
        <v>ÜÜRITAV PIND</v>
      </c>
      <c r="D162" s="33" t="str">
        <f>IF(Eksplikatsioon!D163=0,"",Eksplikatsioon!D163)</f>
        <v>Kabinet/Büroo</v>
      </c>
      <c r="E162" s="75">
        <f>IF(Eksplikatsioon!F163=0,"",Eksplikatsioon!F163)</f>
        <v>14</v>
      </c>
      <c r="F162" s="33" t="str">
        <f>IF(Eksplikatsioon!H163=0,"",Eksplikatsioon!H163)</f>
        <v/>
      </c>
      <c r="G162" s="33" t="str">
        <f>IF(Eksplikatsioon!J163=0,"",Eksplikatsioon!J163)</f>
        <v>Ainukasutuses pind</v>
      </c>
      <c r="H162" s="33" t="str">
        <f>IF(Eksplikatsioon!K163=0,"",Eksplikatsioon!K163)</f>
        <v>Riigi Kaitseinvesteeringute Keskus</v>
      </c>
      <c r="I162" s="33" t="str">
        <f>IF(Eksplikatsioon!L163=0,"",Eksplikatsioon!L163)</f>
        <v>ENDLA8_00</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02</v>
      </c>
      <c r="B163" s="77">
        <f>IF(Eksplikatsioon!B164=0,"",Eksplikatsioon!B164)</f>
        <v>164</v>
      </c>
      <c r="C163" s="33" t="str">
        <f>IF(Eksplikatsioon!C164=0,"",Eksplikatsioon!C164)</f>
        <v>ÜÜRITAV PIND</v>
      </c>
      <c r="D163" s="33" t="str">
        <f>IF(Eksplikatsioon!D164=0,"",Eksplikatsioon!D164)</f>
        <v>Kabinet/Büroo</v>
      </c>
      <c r="E163" s="75">
        <f>IF(Eksplikatsioon!F164=0,"",Eksplikatsioon!F164)</f>
        <v>14.4</v>
      </c>
      <c r="F163" s="33" t="str">
        <f>IF(Eksplikatsioon!H164=0,"",Eksplikatsioon!H164)</f>
        <v/>
      </c>
      <c r="G163" s="33" t="str">
        <f>IF(Eksplikatsioon!J164=0,"",Eksplikatsioon!J164)</f>
        <v>Ainukasutuses pind</v>
      </c>
      <c r="H163" s="33" t="str">
        <f>IF(Eksplikatsioon!K164=0,"",Eksplikatsioon!K164)</f>
        <v>Riigi Kaitseinvesteeringute Keskus</v>
      </c>
      <c r="I163" s="33" t="str">
        <f>IF(Eksplikatsioon!L164=0,"",Eksplikatsioon!L164)</f>
        <v>ENDLA8_00</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02</v>
      </c>
      <c r="B164" s="77">
        <f>IF(Eksplikatsioon!B165=0,"",Eksplikatsioon!B165)</f>
        <v>165</v>
      </c>
      <c r="C164" s="33" t="str">
        <f>IF(Eksplikatsioon!C165=0,"",Eksplikatsioon!C165)</f>
        <v>VERTIKAALSETE ÜHENDUSTEEDE PIND</v>
      </c>
      <c r="D164" s="33" t="str">
        <f>IF(Eksplikatsioon!D165=0,"",Eksplikatsioon!D165)</f>
        <v>Trepp/Trepikoda</v>
      </c>
      <c r="E164" s="75">
        <f>IF(Eksplikatsioon!F165=0,"",Eksplikatsioon!F165)</f>
        <v>12.7</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03</v>
      </c>
      <c r="B165" s="77">
        <f>IF(Eksplikatsioon!B166=0,"",Eksplikatsioon!B166)</f>
        <v>166</v>
      </c>
      <c r="C165" s="33" t="str">
        <f>IF(Eksplikatsioon!C166=0,"",Eksplikatsioon!C166)</f>
        <v>VERTIKAALSETE ÜHENDUSTEEDE PIND</v>
      </c>
      <c r="D165" s="33" t="str">
        <f>IF(Eksplikatsioon!D166=0,"",Eksplikatsioon!D166)</f>
        <v>Trepp/Trepikoda</v>
      </c>
      <c r="E165" s="75">
        <f>IF(Eksplikatsioon!F166=0,"",Eksplikatsioon!F166)</f>
        <v>12.4</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03</v>
      </c>
      <c r="B166" s="77">
        <f>IF(Eksplikatsioon!B167=0,"",Eksplikatsioon!B167)</f>
        <v>167</v>
      </c>
      <c r="C166" s="33" t="str">
        <f>IF(Eksplikatsioon!C167=0,"",Eksplikatsioon!C167)</f>
        <v>ÜÜRITAV PIND</v>
      </c>
      <c r="D166" s="33" t="str">
        <f>IF(Eksplikatsioon!D167=0,"",Eksplikatsioon!D167)</f>
        <v>Koridor</v>
      </c>
      <c r="E166" s="75">
        <f>IF(Eksplikatsioon!F167=0,"",Eksplikatsioon!F167)</f>
        <v>36.200000000000003</v>
      </c>
      <c r="F166" s="33" t="str">
        <f>IF(Eksplikatsioon!H167=0,"",Eksplikatsioon!H167)</f>
        <v/>
      </c>
      <c r="G166" s="33" t="str">
        <f>IF(Eksplikatsioon!J167=0,"",Eksplikatsioon!J167)</f>
        <v>Ainukasutuses pind</v>
      </c>
      <c r="H166" s="33" t="str">
        <f>IF(Eksplikatsioon!K167=0,"",Eksplikatsioon!K167)</f>
        <v>Aktiivne vakantsus</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03</v>
      </c>
      <c r="B167" s="77">
        <f>IF(Eksplikatsioon!B168=0,"",Eksplikatsioon!B168)</f>
        <v>168</v>
      </c>
      <c r="C167" s="33" t="str">
        <f>IF(Eksplikatsioon!C168=0,"",Eksplikatsioon!C168)</f>
        <v>ÜÜRITAV PIND</v>
      </c>
      <c r="D167" s="33" t="str">
        <f>IF(Eksplikatsioon!D168=0,"",Eksplikatsioon!D168)</f>
        <v>Kabinet/Büroo</v>
      </c>
      <c r="E167" s="75">
        <f>IF(Eksplikatsioon!F168=0,"",Eksplikatsioon!F168)</f>
        <v>23.7</v>
      </c>
      <c r="F167" s="33" t="str">
        <f>IF(Eksplikatsioon!H168=0,"",Eksplikatsioon!H168)</f>
        <v/>
      </c>
      <c r="G167" s="33" t="str">
        <f>IF(Eksplikatsioon!J168=0,"",Eksplikatsioon!J168)</f>
        <v>Ainukasutuses pind</v>
      </c>
      <c r="H167" s="33" t="str">
        <f>IF(Eksplikatsioon!K168=0,"",Eksplikatsioon!K168)</f>
        <v>Aktiivne vakantsus</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03</v>
      </c>
      <c r="B168" s="77" t="str">
        <f>IF(Eksplikatsioon!B169=0,"",Eksplikatsioon!B169)</f>
        <v>168A</v>
      </c>
      <c r="C168" s="33" t="str">
        <f>IF(Eksplikatsioon!C169=0,"",Eksplikatsioon!C169)</f>
        <v>ÜÜRITAV PIND</v>
      </c>
      <c r="D168" s="33" t="str">
        <f>IF(Eksplikatsioon!D169=0,"",Eksplikatsioon!D169)</f>
        <v>Kabinet/Büroo</v>
      </c>
      <c r="E168" s="75">
        <f>IF(Eksplikatsioon!F169=0,"",Eksplikatsioon!F169)</f>
        <v>13.9</v>
      </c>
      <c r="F168" s="33" t="str">
        <f>IF(Eksplikatsioon!H169=0,"",Eksplikatsioon!H169)</f>
        <v/>
      </c>
      <c r="G168" s="33" t="str">
        <f>IF(Eksplikatsioon!J169=0,"",Eksplikatsioon!J169)</f>
        <v>Ainukasutuses pind</v>
      </c>
      <c r="H168" s="33" t="str">
        <f>IF(Eksplikatsioon!K169=0,"",Eksplikatsioon!K169)</f>
        <v>Aktiivne vakantsus</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03</v>
      </c>
      <c r="B169" s="77">
        <f>IF(Eksplikatsioon!B170=0,"",Eksplikatsioon!B170)</f>
        <v>169</v>
      </c>
      <c r="C169" s="33" t="str">
        <f>IF(Eksplikatsioon!C170=0,"",Eksplikatsioon!C170)</f>
        <v>ÜÜRITAV PIND</v>
      </c>
      <c r="D169" s="33" t="str">
        <f>IF(Eksplikatsioon!D170=0,"",Eksplikatsioon!D170)</f>
        <v>Kabinet/Büroo</v>
      </c>
      <c r="E169" s="75">
        <f>IF(Eksplikatsioon!F170=0,"",Eksplikatsioon!F170)</f>
        <v>26.8</v>
      </c>
      <c r="F169" s="33" t="str">
        <f>IF(Eksplikatsioon!H170=0,"",Eksplikatsioon!H170)</f>
        <v/>
      </c>
      <c r="G169" s="33" t="str">
        <f>IF(Eksplikatsioon!J170=0,"",Eksplikatsioon!J170)</f>
        <v>Ainukasutuses pind</v>
      </c>
      <c r="H169" s="33" t="str">
        <f>IF(Eksplikatsioon!K170=0,"",Eksplikatsioon!K170)</f>
        <v>Aktiivne vakantsus</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03</v>
      </c>
      <c r="B170" s="77">
        <f>IF(Eksplikatsioon!B171=0,"",Eksplikatsioon!B171)</f>
        <v>170</v>
      </c>
      <c r="C170" s="33" t="str">
        <f>IF(Eksplikatsioon!C171=0,"",Eksplikatsioon!C171)</f>
        <v>ÜÜRITAV PIND</v>
      </c>
      <c r="D170" s="33" t="str">
        <f>IF(Eksplikatsioon!D171=0,"",Eksplikatsioon!D171)</f>
        <v>Kabinet/Büroo</v>
      </c>
      <c r="E170" s="75">
        <f>IF(Eksplikatsioon!F171=0,"",Eksplikatsioon!F171)</f>
        <v>26.2</v>
      </c>
      <c r="F170" s="33" t="str">
        <f>IF(Eksplikatsioon!H171=0,"",Eksplikatsioon!H171)</f>
        <v/>
      </c>
      <c r="G170" s="33" t="str">
        <f>IF(Eksplikatsioon!J171=0,"",Eksplikatsioon!J171)</f>
        <v>Ainukasutuses pind</v>
      </c>
      <c r="H170" s="33" t="str">
        <f>IF(Eksplikatsioon!K171=0,"",Eksplikatsioon!K171)</f>
        <v>Aktiivne vakantsus</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03</v>
      </c>
      <c r="B171" s="77">
        <f>IF(Eksplikatsioon!B172=0,"",Eksplikatsioon!B172)</f>
        <v>171</v>
      </c>
      <c r="C171" s="33" t="str">
        <f>IF(Eksplikatsioon!C172=0,"",Eksplikatsioon!C172)</f>
        <v>ÜÜRITAV PIND</v>
      </c>
      <c r="D171" s="33" t="str">
        <f>IF(Eksplikatsioon!D172=0,"",Eksplikatsioon!D172)</f>
        <v>Kabinet/Büroo</v>
      </c>
      <c r="E171" s="75">
        <f>IF(Eksplikatsioon!F172=0,"",Eksplikatsioon!F172)</f>
        <v>26.9</v>
      </c>
      <c r="F171" s="33" t="str">
        <f>IF(Eksplikatsioon!H172=0,"",Eksplikatsioon!H172)</f>
        <v/>
      </c>
      <c r="G171" s="33" t="str">
        <f>IF(Eksplikatsioon!J172=0,"",Eksplikatsioon!J172)</f>
        <v>Ainukasutuses pind</v>
      </c>
      <c r="H171" s="33" t="str">
        <f>IF(Eksplikatsioon!K172=0,"",Eksplikatsioon!K172)</f>
        <v>Aktiivne vakantsus</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03</v>
      </c>
      <c r="B172" s="77">
        <f>IF(Eksplikatsioon!B173=0,"",Eksplikatsioon!B173)</f>
        <v>172</v>
      </c>
      <c r="C172" s="33" t="str">
        <f>IF(Eksplikatsioon!C173=0,"",Eksplikatsioon!C173)</f>
        <v>ÜÜRITAV PIND</v>
      </c>
      <c r="D172" s="33" t="str">
        <f>IF(Eksplikatsioon!D173=0,"",Eksplikatsioon!D173)</f>
        <v>Kabinet/Büroo</v>
      </c>
      <c r="E172" s="75">
        <f>IF(Eksplikatsioon!F173=0,"",Eksplikatsioon!F173)</f>
        <v>26.6</v>
      </c>
      <c r="F172" s="33" t="str">
        <f>IF(Eksplikatsioon!H173=0,"",Eksplikatsioon!H173)</f>
        <v/>
      </c>
      <c r="G172" s="33" t="str">
        <f>IF(Eksplikatsioon!J173=0,"",Eksplikatsioon!J173)</f>
        <v>Ainukasutuses pind</v>
      </c>
      <c r="H172" s="33" t="str">
        <f>IF(Eksplikatsioon!K173=0,"",Eksplikatsioon!K173)</f>
        <v>Aktiivne vakantsus</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03</v>
      </c>
      <c r="B173" s="77">
        <f>IF(Eksplikatsioon!B174=0,"",Eksplikatsioon!B174)</f>
        <v>173</v>
      </c>
      <c r="C173" s="33" t="str">
        <f>IF(Eksplikatsioon!C174=0,"",Eksplikatsioon!C174)</f>
        <v>ÜÜRITAV PIND</v>
      </c>
      <c r="D173" s="33" t="str">
        <f>IF(Eksplikatsioon!D174=0,"",Eksplikatsioon!D174)</f>
        <v>Kabinet/Büroo</v>
      </c>
      <c r="E173" s="75">
        <f>IF(Eksplikatsioon!F174=0,"",Eksplikatsioon!F174)</f>
        <v>26.8</v>
      </c>
      <c r="F173" s="33" t="str">
        <f>IF(Eksplikatsioon!H174=0,"",Eksplikatsioon!H174)</f>
        <v/>
      </c>
      <c r="G173" s="33" t="str">
        <f>IF(Eksplikatsioon!J174=0,"",Eksplikatsioon!J174)</f>
        <v>Ainukasutuses pind</v>
      </c>
      <c r="H173" s="33" t="str">
        <f>IF(Eksplikatsioon!K174=0,"",Eksplikatsioon!K174)</f>
        <v>Aktiivne vakantsus</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03</v>
      </c>
      <c r="B174" s="77">
        <f>IF(Eksplikatsioon!B175=0,"",Eksplikatsioon!B175)</f>
        <v>174</v>
      </c>
      <c r="C174" s="33" t="str">
        <f>IF(Eksplikatsioon!C175=0,"",Eksplikatsioon!C175)</f>
        <v>ÜÜRITAV PIND</v>
      </c>
      <c r="D174" s="33" t="str">
        <f>IF(Eksplikatsioon!D175=0,"",Eksplikatsioon!D175)</f>
        <v>Kabinet/Büroo</v>
      </c>
      <c r="E174" s="75">
        <f>IF(Eksplikatsioon!F175=0,"",Eksplikatsioon!F175)</f>
        <v>8.5</v>
      </c>
      <c r="F174" s="33" t="str">
        <f>IF(Eksplikatsioon!H175=0,"",Eksplikatsioon!H175)</f>
        <v/>
      </c>
      <c r="G174" s="33" t="str">
        <f>IF(Eksplikatsioon!J175=0,"",Eksplikatsioon!J175)</f>
        <v>Ainukasutuses pind</v>
      </c>
      <c r="H174" s="33" t="str">
        <f>IF(Eksplikatsioon!K175=0,"",Eksplikatsioon!K175)</f>
        <v>Aktiivne vakantsus</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03</v>
      </c>
      <c r="B175" s="77">
        <f>IF(Eksplikatsioon!B176=0,"",Eksplikatsioon!B176)</f>
        <v>175</v>
      </c>
      <c r="C175" s="33" t="str">
        <f>IF(Eksplikatsioon!C176=0,"",Eksplikatsioon!C176)</f>
        <v>ÜÜRITAV PIND</v>
      </c>
      <c r="D175" s="33" t="str">
        <f>IF(Eksplikatsioon!D176=0,"",Eksplikatsioon!D176)</f>
        <v>Kabinet/Büroo</v>
      </c>
      <c r="E175" s="75">
        <f>IF(Eksplikatsioon!F176=0,"",Eksplikatsioon!F176)</f>
        <v>13.9</v>
      </c>
      <c r="F175" s="33" t="str">
        <f>IF(Eksplikatsioon!H176=0,"",Eksplikatsioon!H176)</f>
        <v/>
      </c>
      <c r="G175" s="33" t="str">
        <f>IF(Eksplikatsioon!J176=0,"",Eksplikatsioon!J176)</f>
        <v>Ainukasutuses pind</v>
      </c>
      <c r="H175" s="33" t="str">
        <f>IF(Eksplikatsioon!K176=0,"",Eksplikatsioon!K176)</f>
        <v>Aktiivne vakantsus</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03</v>
      </c>
      <c r="B176" s="77">
        <f>IF(Eksplikatsioon!B177=0,"",Eksplikatsioon!B177)</f>
        <v>176</v>
      </c>
      <c r="C176" s="33" t="str">
        <f>IF(Eksplikatsioon!C177=0,"",Eksplikatsioon!C177)</f>
        <v>ÜÜRITAV PIND</v>
      </c>
      <c r="D176" s="33" t="str">
        <f>IF(Eksplikatsioon!D177=0,"",Eksplikatsioon!D177)</f>
        <v>Aatrium/Fuajee</v>
      </c>
      <c r="E176" s="75">
        <f>IF(Eksplikatsioon!F177=0,"",Eksplikatsioon!F177)</f>
        <v>49.1</v>
      </c>
      <c r="F176" s="33" t="str">
        <f>IF(Eksplikatsioon!H177=0,"",Eksplikatsioon!H177)</f>
        <v/>
      </c>
      <c r="G176" s="33" t="str">
        <f>IF(Eksplikatsioon!J177=0,"",Eksplikatsioon!J177)</f>
        <v>Ainukasutuses pind</v>
      </c>
      <c r="H176" s="33" t="str">
        <f>IF(Eksplikatsioon!K177=0,"",Eksplikatsioon!K177)</f>
        <v>Aktiivne vakantsus</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03</v>
      </c>
      <c r="B177" s="77">
        <f>IF(Eksplikatsioon!B178=0,"",Eksplikatsioon!B178)</f>
        <v>177</v>
      </c>
      <c r="C177" s="33" t="str">
        <f>IF(Eksplikatsioon!C178=0,"",Eksplikatsioon!C178)</f>
        <v>ÜÜRITAV PIND</v>
      </c>
      <c r="D177" s="33" t="str">
        <f>IF(Eksplikatsioon!D178=0,"",Eksplikatsioon!D178)</f>
        <v>Hoiuruum/Ladu</v>
      </c>
      <c r="E177" s="75">
        <f>IF(Eksplikatsioon!F178=0,"",Eksplikatsioon!F178)</f>
        <v>9.6</v>
      </c>
      <c r="F177" s="33" t="str">
        <f>IF(Eksplikatsioon!H178=0,"",Eksplikatsioon!H178)</f>
        <v/>
      </c>
      <c r="G177" s="33" t="str">
        <f>IF(Eksplikatsioon!J178=0,"",Eksplikatsioon!J178)</f>
        <v>Ainukasutuses pind</v>
      </c>
      <c r="H177" s="33" t="str">
        <f>IF(Eksplikatsioon!K178=0,"",Eksplikatsioon!K178)</f>
        <v>Aktiivne vakantsus</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03</v>
      </c>
      <c r="B178" s="77">
        <f>IF(Eksplikatsioon!B179=0,"",Eksplikatsioon!B179)</f>
        <v>178</v>
      </c>
      <c r="C178" s="33" t="str">
        <f>IF(Eksplikatsioon!C179=0,"",Eksplikatsioon!C179)</f>
        <v>ÜÜRITAV PIND</v>
      </c>
      <c r="D178" s="33" t="str">
        <f>IF(Eksplikatsioon!D179=0,"",Eksplikatsioon!D179)</f>
        <v>Kabinet/Büroo</v>
      </c>
      <c r="E178" s="75">
        <f>IF(Eksplikatsioon!F179=0,"",Eksplikatsioon!F179)</f>
        <v>19.7</v>
      </c>
      <c r="F178" s="33" t="str">
        <f>IF(Eksplikatsioon!H179=0,"",Eksplikatsioon!H179)</f>
        <v/>
      </c>
      <c r="G178" s="33" t="str">
        <f>IF(Eksplikatsioon!J179=0,"",Eksplikatsioon!J179)</f>
        <v>Ainukasutuses pind</v>
      </c>
      <c r="H178" s="33" t="str">
        <f>IF(Eksplikatsioon!K179=0,"",Eksplikatsioon!K179)</f>
        <v>Aktiivne vakantsus</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03</v>
      </c>
      <c r="B179" s="77">
        <f>IF(Eksplikatsioon!B180=0,"",Eksplikatsioon!B180)</f>
        <v>179</v>
      </c>
      <c r="C179" s="33" t="str">
        <f>IF(Eksplikatsioon!C180=0,"",Eksplikatsioon!C180)</f>
        <v>ÜÜRITAV PIND</v>
      </c>
      <c r="D179" s="33" t="str">
        <f>IF(Eksplikatsioon!D180=0,"",Eksplikatsioon!D180)</f>
        <v>Koristus- ja hooldusruum</v>
      </c>
      <c r="E179" s="75">
        <f>IF(Eksplikatsioon!F180=0,"",Eksplikatsioon!F180)</f>
        <v>1.8</v>
      </c>
      <c r="F179" s="33" t="str">
        <f>IF(Eksplikatsioon!H180=0,"",Eksplikatsioon!H180)</f>
        <v/>
      </c>
      <c r="G179" s="33" t="str">
        <f>IF(Eksplikatsioon!J180=0,"",Eksplikatsioon!J180)</f>
        <v>Ainukasutuses pind</v>
      </c>
      <c r="H179" s="33" t="str">
        <f>IF(Eksplikatsioon!K180=0,"",Eksplikatsioon!K180)</f>
        <v>Aktiivne vakantsus</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03</v>
      </c>
      <c r="B180" s="77">
        <f>IF(Eksplikatsioon!B181=0,"",Eksplikatsioon!B181)</f>
        <v>180</v>
      </c>
      <c r="C180" s="33" t="str">
        <f>IF(Eksplikatsioon!C181=0,"",Eksplikatsioon!C181)</f>
        <v>ÜÜRITAV PIND</v>
      </c>
      <c r="D180" s="33" t="str">
        <f>IF(Eksplikatsioon!D181=0,"",Eksplikatsioon!D181)</f>
        <v>Pesuruum</v>
      </c>
      <c r="E180" s="75">
        <f>IF(Eksplikatsioon!F181=0,"",Eksplikatsioon!F181)</f>
        <v>5.5</v>
      </c>
      <c r="F180" s="33" t="str">
        <f>IF(Eksplikatsioon!H181=0,"",Eksplikatsioon!H181)</f>
        <v/>
      </c>
      <c r="G180" s="33" t="str">
        <f>IF(Eksplikatsioon!J181=0,"",Eksplikatsioon!J181)</f>
        <v>Ainukasutuses pind</v>
      </c>
      <c r="H180" s="33" t="str">
        <f>IF(Eksplikatsioon!K181=0,"",Eksplikatsioon!K181)</f>
        <v>Aktiivne vakantsus</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03</v>
      </c>
      <c r="B181" s="77">
        <f>IF(Eksplikatsioon!B182=0,"",Eksplikatsioon!B182)</f>
        <v>181</v>
      </c>
      <c r="C181" s="33" t="str">
        <f>IF(Eksplikatsioon!C182=0,"",Eksplikatsioon!C182)</f>
        <v>ÜÜRITAV PIND</v>
      </c>
      <c r="D181" s="33" t="str">
        <f>IF(Eksplikatsioon!D182=0,"",Eksplikatsioon!D182)</f>
        <v>WC</v>
      </c>
      <c r="E181" s="75">
        <f>IF(Eksplikatsioon!F182=0,"",Eksplikatsioon!F182)</f>
        <v>1.7</v>
      </c>
      <c r="F181" s="33" t="str">
        <f>IF(Eksplikatsioon!H182=0,"",Eksplikatsioon!H182)</f>
        <v/>
      </c>
      <c r="G181" s="33" t="str">
        <f>IF(Eksplikatsioon!J182=0,"",Eksplikatsioon!J182)</f>
        <v>Ainukasutuses pind</v>
      </c>
      <c r="H181" s="33" t="str">
        <f>IF(Eksplikatsioon!K182=0,"",Eksplikatsioon!K182)</f>
        <v>Aktiivne vakantsus</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03</v>
      </c>
      <c r="B182" s="77">
        <f>IF(Eksplikatsioon!B183=0,"",Eksplikatsioon!B183)</f>
        <v>182</v>
      </c>
      <c r="C182" s="33" t="str">
        <f>IF(Eksplikatsioon!C183=0,"",Eksplikatsioon!C183)</f>
        <v>ÜÜRITAV PIND</v>
      </c>
      <c r="D182" s="33" t="str">
        <f>IF(Eksplikatsioon!D183=0,"",Eksplikatsioon!D183)</f>
        <v>WC</v>
      </c>
      <c r="E182" s="75">
        <f>IF(Eksplikatsioon!F183=0,"",Eksplikatsioon!F183)</f>
        <v>1.7</v>
      </c>
      <c r="F182" s="33" t="str">
        <f>IF(Eksplikatsioon!H183=0,"",Eksplikatsioon!H183)</f>
        <v/>
      </c>
      <c r="G182" s="33" t="str">
        <f>IF(Eksplikatsioon!J183=0,"",Eksplikatsioon!J183)</f>
        <v>Ainukasutuses pind</v>
      </c>
      <c r="H182" s="33" t="str">
        <f>IF(Eksplikatsioon!K183=0,"",Eksplikatsioon!K183)</f>
        <v>Aktiivne vakantsus</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03</v>
      </c>
      <c r="B183" s="77">
        <f>IF(Eksplikatsioon!B184=0,"",Eksplikatsioon!B184)</f>
        <v>183</v>
      </c>
      <c r="C183" s="33" t="str">
        <f>IF(Eksplikatsioon!C184=0,"",Eksplikatsioon!C184)</f>
        <v>ÜÜRITAV PIND</v>
      </c>
      <c r="D183" s="33" t="str">
        <f>IF(Eksplikatsioon!D184=0,"",Eksplikatsioon!D184)</f>
        <v>WC</v>
      </c>
      <c r="E183" s="75">
        <f>IF(Eksplikatsioon!F184=0,"",Eksplikatsioon!F184)</f>
        <v>3.4</v>
      </c>
      <c r="F183" s="33" t="str">
        <f>IF(Eksplikatsioon!H184=0,"",Eksplikatsioon!H184)</f>
        <v/>
      </c>
      <c r="G183" s="33" t="str">
        <f>IF(Eksplikatsioon!J184=0,"",Eksplikatsioon!J184)</f>
        <v>Ainukasutuses pind</v>
      </c>
      <c r="H183" s="33" t="str">
        <f>IF(Eksplikatsioon!K184=0,"",Eksplikatsioon!K184)</f>
        <v>Aktiivne vakantsus</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03</v>
      </c>
      <c r="B184" s="77">
        <f>IF(Eksplikatsioon!B185=0,"",Eksplikatsioon!B185)</f>
        <v>184</v>
      </c>
      <c r="C184" s="33" t="str">
        <f>IF(Eksplikatsioon!C185=0,"",Eksplikatsioon!C185)</f>
        <v>ÜÜRITAV PIND</v>
      </c>
      <c r="D184" s="33" t="str">
        <f>IF(Eksplikatsioon!D185=0,"",Eksplikatsioon!D185)</f>
        <v>Pesuruum</v>
      </c>
      <c r="E184" s="75">
        <f>IF(Eksplikatsioon!F185=0,"",Eksplikatsioon!F185)</f>
        <v>7.4</v>
      </c>
      <c r="F184" s="33" t="str">
        <f>IF(Eksplikatsioon!H185=0,"",Eksplikatsioon!H185)</f>
        <v/>
      </c>
      <c r="G184" s="33" t="str">
        <f>IF(Eksplikatsioon!J185=0,"",Eksplikatsioon!J185)</f>
        <v>Ainukasutuses pind</v>
      </c>
      <c r="H184" s="33" t="str">
        <f>IF(Eksplikatsioon!K185=0,"",Eksplikatsioon!K185)</f>
        <v>Aktiivne vakantsus</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03</v>
      </c>
      <c r="B185" s="77">
        <f>IF(Eksplikatsioon!B186=0,"",Eksplikatsioon!B186)</f>
        <v>185</v>
      </c>
      <c r="C185" s="33" t="str">
        <f>IF(Eksplikatsioon!C186=0,"",Eksplikatsioon!C186)</f>
        <v>ÜÜRITAV PIND</v>
      </c>
      <c r="D185" s="33" t="str">
        <f>IF(Eksplikatsioon!D186=0,"",Eksplikatsioon!D186)</f>
        <v>WC</v>
      </c>
      <c r="E185" s="75">
        <f>IF(Eksplikatsioon!F186=0,"",Eksplikatsioon!F186)</f>
        <v>1.7</v>
      </c>
      <c r="F185" s="33" t="str">
        <f>IF(Eksplikatsioon!H186=0,"",Eksplikatsioon!H186)</f>
        <v/>
      </c>
      <c r="G185" s="33" t="str">
        <f>IF(Eksplikatsioon!J186=0,"",Eksplikatsioon!J186)</f>
        <v>Ainukasutuses pind</v>
      </c>
      <c r="H185" s="33" t="str">
        <f>IF(Eksplikatsioon!K186=0,"",Eksplikatsioon!K186)</f>
        <v>Aktiivne vakantsus</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03</v>
      </c>
      <c r="B186" s="77">
        <f>IF(Eksplikatsioon!B187=0,"",Eksplikatsioon!B187)</f>
        <v>186</v>
      </c>
      <c r="C186" s="33" t="str">
        <f>IF(Eksplikatsioon!C187=0,"",Eksplikatsioon!C187)</f>
        <v>ÜÜRITAV PIND</v>
      </c>
      <c r="D186" s="33" t="str">
        <f>IF(Eksplikatsioon!D187=0,"",Eksplikatsioon!D187)</f>
        <v>WC</v>
      </c>
      <c r="E186" s="75">
        <f>IF(Eksplikatsioon!F187=0,"",Eksplikatsioon!F187)</f>
        <v>1.7</v>
      </c>
      <c r="F186" s="33" t="str">
        <f>IF(Eksplikatsioon!H187=0,"",Eksplikatsioon!H187)</f>
        <v/>
      </c>
      <c r="G186" s="33" t="str">
        <f>IF(Eksplikatsioon!J187=0,"",Eksplikatsioon!J187)</f>
        <v>Ainukasutuses pind</v>
      </c>
      <c r="H186" s="33" t="str">
        <f>IF(Eksplikatsioon!K187=0,"",Eksplikatsioon!K187)</f>
        <v>Aktiivne vakantsus</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03</v>
      </c>
      <c r="B187" s="77">
        <f>IF(Eksplikatsioon!B188=0,"",Eksplikatsioon!B188)</f>
        <v>187</v>
      </c>
      <c r="C187" s="33" t="str">
        <f>IF(Eksplikatsioon!C188=0,"",Eksplikatsioon!C188)</f>
        <v>ÜÜRITAV PIND</v>
      </c>
      <c r="D187" s="33" t="str">
        <f>IF(Eksplikatsioon!D188=0,"",Eksplikatsioon!D188)</f>
        <v>WC</v>
      </c>
      <c r="E187" s="75">
        <f>IF(Eksplikatsioon!F188=0,"",Eksplikatsioon!F188)</f>
        <v>3.4</v>
      </c>
      <c r="F187" s="33" t="str">
        <f>IF(Eksplikatsioon!H188=0,"",Eksplikatsioon!H188)</f>
        <v/>
      </c>
      <c r="G187" s="33" t="str">
        <f>IF(Eksplikatsioon!J188=0,"",Eksplikatsioon!J188)</f>
        <v>Ainukasutuses pind</v>
      </c>
      <c r="H187" s="33" t="str">
        <f>IF(Eksplikatsioon!K188=0,"",Eksplikatsioon!K188)</f>
        <v>Aktiivne vakantsus</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03</v>
      </c>
      <c r="B188" s="77">
        <f>IF(Eksplikatsioon!B189=0,"",Eksplikatsioon!B189)</f>
        <v>188</v>
      </c>
      <c r="C188" s="33" t="str">
        <f>IF(Eksplikatsioon!C189=0,"",Eksplikatsioon!C189)</f>
        <v>ÜÜRITAV PIND</v>
      </c>
      <c r="D188" s="33" t="str">
        <f>IF(Eksplikatsioon!D189=0,"",Eksplikatsioon!D189)</f>
        <v>Hoiuruum/Ladu</v>
      </c>
      <c r="E188" s="75">
        <f>IF(Eksplikatsioon!F189=0,"",Eksplikatsioon!F189)</f>
        <v>9.4</v>
      </c>
      <c r="F188" s="33" t="str">
        <f>IF(Eksplikatsioon!H189=0,"",Eksplikatsioon!H189)</f>
        <v/>
      </c>
      <c r="G188" s="33" t="str">
        <f>IF(Eksplikatsioon!J189=0,"",Eksplikatsioon!J189)</f>
        <v>Ainukasutuses pind</v>
      </c>
      <c r="H188" s="33" t="str">
        <f>IF(Eksplikatsioon!K189=0,"",Eksplikatsioon!K189)</f>
        <v>Aktiivne vakantsus</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03</v>
      </c>
      <c r="B189" s="77">
        <f>IF(Eksplikatsioon!B190=0,"",Eksplikatsioon!B190)</f>
        <v>189</v>
      </c>
      <c r="C189" s="33" t="str">
        <f>IF(Eksplikatsioon!C190=0,"",Eksplikatsioon!C190)</f>
        <v>ÜÜRITAV PIND</v>
      </c>
      <c r="D189" s="33" t="str">
        <f>IF(Eksplikatsioon!D190=0,"",Eksplikatsioon!D190)</f>
        <v>Kabinet/Büroo</v>
      </c>
      <c r="E189" s="75">
        <f>IF(Eksplikatsioon!F190=0,"",Eksplikatsioon!F190)</f>
        <v>14.9</v>
      </c>
      <c r="F189" s="33" t="str">
        <f>IF(Eksplikatsioon!H190=0,"",Eksplikatsioon!H190)</f>
        <v/>
      </c>
      <c r="G189" s="33" t="str">
        <f>IF(Eksplikatsioon!J190=0,"",Eksplikatsioon!J190)</f>
        <v>Ainukasutuses pind</v>
      </c>
      <c r="H189" s="33" t="str">
        <f>IF(Eksplikatsioon!K190=0,"",Eksplikatsioon!K190)</f>
        <v>Aktiivne vakantsus</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03</v>
      </c>
      <c r="B190" s="77">
        <f>IF(Eksplikatsioon!B191=0,"",Eksplikatsioon!B191)</f>
        <v>190</v>
      </c>
      <c r="C190" s="33" t="str">
        <f>IF(Eksplikatsioon!C191=0,"",Eksplikatsioon!C191)</f>
        <v>ÜÜRITAV PIND</v>
      </c>
      <c r="D190" s="33" t="str">
        <f>IF(Eksplikatsioon!D191=0,"",Eksplikatsioon!D191)</f>
        <v>Kabinet/Büroo</v>
      </c>
      <c r="E190" s="75">
        <f>IF(Eksplikatsioon!F191=0,"",Eksplikatsioon!F191)</f>
        <v>18.899999999999999</v>
      </c>
      <c r="F190" s="33" t="str">
        <f>IF(Eksplikatsioon!H191=0,"",Eksplikatsioon!H191)</f>
        <v/>
      </c>
      <c r="G190" s="33" t="str">
        <f>IF(Eksplikatsioon!J191=0,"",Eksplikatsioon!J191)</f>
        <v>Ainukasutuses pind</v>
      </c>
      <c r="H190" s="33" t="str">
        <f>IF(Eksplikatsioon!K191=0,"",Eksplikatsioon!K191)</f>
        <v>Aktiivne vakantsus</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03</v>
      </c>
      <c r="B191" s="77">
        <f>IF(Eksplikatsioon!B192=0,"",Eksplikatsioon!B192)</f>
        <v>191</v>
      </c>
      <c r="C191" s="33" t="str">
        <f>IF(Eksplikatsioon!C192=0,"",Eksplikatsioon!C192)</f>
        <v>ÜÜRITAV PIND</v>
      </c>
      <c r="D191" s="33" t="str">
        <f>IF(Eksplikatsioon!D192=0,"",Eksplikatsioon!D192)</f>
        <v>Koridor</v>
      </c>
      <c r="E191" s="75">
        <f>IF(Eksplikatsioon!F192=0,"",Eksplikatsioon!F192)</f>
        <v>35.5</v>
      </c>
      <c r="F191" s="33" t="str">
        <f>IF(Eksplikatsioon!H192=0,"",Eksplikatsioon!H192)</f>
        <v/>
      </c>
      <c r="G191" s="33" t="str">
        <f>IF(Eksplikatsioon!J192=0,"",Eksplikatsioon!J192)</f>
        <v>Ainukasutuses pind</v>
      </c>
      <c r="H191" s="33" t="str">
        <f>IF(Eksplikatsioon!K192=0,"",Eksplikatsioon!K192)</f>
        <v>Aktiivne vakantsus</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03</v>
      </c>
      <c r="B192" s="77">
        <f>IF(Eksplikatsioon!B193=0,"",Eksplikatsioon!B193)</f>
        <v>192</v>
      </c>
      <c r="C192" s="33" t="str">
        <f>IF(Eksplikatsioon!C193=0,"",Eksplikatsioon!C193)</f>
        <v>TEHNOPIND</v>
      </c>
      <c r="D192" s="33" t="str">
        <f>IF(Eksplikatsioon!D193=0,"",Eksplikatsioon!D193)</f>
        <v>Hoolderuum</v>
      </c>
      <c r="E192" s="75">
        <f>IF(Eksplikatsioon!F193=0,"",Eksplikatsioon!F193)</f>
        <v>3</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03</v>
      </c>
      <c r="B193" s="77">
        <f>IF(Eksplikatsioon!B194=0,"",Eksplikatsioon!B194)</f>
        <v>193</v>
      </c>
      <c r="C193" s="33" t="str">
        <f>IF(Eksplikatsioon!C194=0,"",Eksplikatsioon!C194)</f>
        <v>ÜÜRITAV PIND</v>
      </c>
      <c r="D193" s="33" t="str">
        <f>IF(Eksplikatsioon!D194=0,"",Eksplikatsioon!D194)</f>
        <v>Kabinet/Büroo</v>
      </c>
      <c r="E193" s="75">
        <f>IF(Eksplikatsioon!F194=0,"",Eksplikatsioon!F194)</f>
        <v>22.4</v>
      </c>
      <c r="F193" s="33" t="str">
        <f>IF(Eksplikatsioon!H194=0,"",Eksplikatsioon!H194)</f>
        <v/>
      </c>
      <c r="G193" s="33" t="str">
        <f>IF(Eksplikatsioon!J194=0,"",Eksplikatsioon!J194)</f>
        <v>Ainukasutuses pind</v>
      </c>
      <c r="H193" s="33" t="str">
        <f>IF(Eksplikatsioon!K194=0,"",Eksplikatsioon!K194)</f>
        <v>Aktiivne vakantsus</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03</v>
      </c>
      <c r="B194" s="77">
        <f>IF(Eksplikatsioon!B195=0,"",Eksplikatsioon!B195)</f>
        <v>194</v>
      </c>
      <c r="C194" s="33" t="str">
        <f>IF(Eksplikatsioon!C195=0,"",Eksplikatsioon!C195)</f>
        <v>ÜÜRITAV PIND</v>
      </c>
      <c r="D194" s="33" t="str">
        <f>IF(Eksplikatsioon!D195=0,"",Eksplikatsioon!D195)</f>
        <v>Kabinet/Büroo</v>
      </c>
      <c r="E194" s="75">
        <f>IF(Eksplikatsioon!F195=0,"",Eksplikatsioon!F195)</f>
        <v>8.5</v>
      </c>
      <c r="F194" s="33" t="str">
        <f>IF(Eksplikatsioon!H195=0,"",Eksplikatsioon!H195)</f>
        <v/>
      </c>
      <c r="G194" s="33" t="str">
        <f>IF(Eksplikatsioon!J195=0,"",Eksplikatsioon!J195)</f>
        <v>Ainukasutuses pind</v>
      </c>
      <c r="H194" s="33" t="str">
        <f>IF(Eksplikatsioon!K195=0,"",Eksplikatsioon!K195)</f>
        <v>Aktiivne vakantsus</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03</v>
      </c>
      <c r="B195" s="77">
        <f>IF(Eksplikatsioon!B196=0,"",Eksplikatsioon!B196)</f>
        <v>195</v>
      </c>
      <c r="C195" s="33" t="str">
        <f>IF(Eksplikatsioon!C196=0,"",Eksplikatsioon!C196)</f>
        <v>ÜÜRITAV PIND</v>
      </c>
      <c r="D195" s="33" t="str">
        <f>IF(Eksplikatsioon!D196=0,"",Eksplikatsioon!D196)</f>
        <v>Kabinet/Büroo</v>
      </c>
      <c r="E195" s="75">
        <f>IF(Eksplikatsioon!F196=0,"",Eksplikatsioon!F196)</f>
        <v>12.9</v>
      </c>
      <c r="F195" s="33" t="str">
        <f>IF(Eksplikatsioon!H196=0,"",Eksplikatsioon!H196)</f>
        <v/>
      </c>
      <c r="G195" s="33" t="str">
        <f>IF(Eksplikatsioon!J196=0,"",Eksplikatsioon!J196)</f>
        <v>Ainukasutuses pind</v>
      </c>
      <c r="H195" s="33" t="str">
        <f>IF(Eksplikatsioon!K196=0,"",Eksplikatsioon!K196)</f>
        <v>Aktiivne vakantsus</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03</v>
      </c>
      <c r="B196" s="77">
        <f>IF(Eksplikatsioon!B197=0,"",Eksplikatsioon!B197)</f>
        <v>196</v>
      </c>
      <c r="C196" s="33" t="str">
        <f>IF(Eksplikatsioon!C197=0,"",Eksplikatsioon!C197)</f>
        <v>ÜÜRITAV PIND</v>
      </c>
      <c r="D196" s="33" t="str">
        <f>IF(Eksplikatsioon!D197=0,"",Eksplikatsioon!D197)</f>
        <v>Kabinet/Büroo</v>
      </c>
      <c r="E196" s="75">
        <f>IF(Eksplikatsioon!F197=0,"",Eksplikatsioon!F197)</f>
        <v>25.4</v>
      </c>
      <c r="F196" s="33" t="str">
        <f>IF(Eksplikatsioon!H197=0,"",Eksplikatsioon!H197)</f>
        <v/>
      </c>
      <c r="G196" s="33" t="str">
        <f>IF(Eksplikatsioon!J197=0,"",Eksplikatsioon!J197)</f>
        <v>Ainukasutuses pind</v>
      </c>
      <c r="H196" s="33" t="str">
        <f>IF(Eksplikatsioon!K197=0,"",Eksplikatsioon!K197)</f>
        <v>Aktiivne vakantsus</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03</v>
      </c>
      <c r="B197" s="77">
        <f>IF(Eksplikatsioon!B198=0,"",Eksplikatsioon!B198)</f>
        <v>197</v>
      </c>
      <c r="C197" s="33" t="str">
        <f>IF(Eksplikatsioon!C198=0,"",Eksplikatsioon!C198)</f>
        <v>ÜÜRITAV PIND</v>
      </c>
      <c r="D197" s="33" t="str">
        <f>IF(Eksplikatsioon!D198=0,"",Eksplikatsioon!D198)</f>
        <v>Kabinet/Büroo</v>
      </c>
      <c r="E197" s="75">
        <f>IF(Eksplikatsioon!F198=0,"",Eksplikatsioon!F198)</f>
        <v>25.8</v>
      </c>
      <c r="F197" s="33" t="str">
        <f>IF(Eksplikatsioon!H198=0,"",Eksplikatsioon!H198)</f>
        <v/>
      </c>
      <c r="G197" s="33" t="str">
        <f>IF(Eksplikatsioon!J198=0,"",Eksplikatsioon!J198)</f>
        <v>Ainukasutuses pind</v>
      </c>
      <c r="H197" s="33" t="str">
        <f>IF(Eksplikatsioon!K198=0,"",Eksplikatsioon!K198)</f>
        <v>Aktiivne vakantsus</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03</v>
      </c>
      <c r="B198" s="77">
        <f>IF(Eksplikatsioon!B199=0,"",Eksplikatsioon!B199)</f>
        <v>198</v>
      </c>
      <c r="C198" s="33" t="str">
        <f>IF(Eksplikatsioon!C199=0,"",Eksplikatsioon!C199)</f>
        <v>ÜÜRITAV PIND</v>
      </c>
      <c r="D198" s="33" t="str">
        <f>IF(Eksplikatsioon!D199=0,"",Eksplikatsioon!D199)</f>
        <v>Kabinet/Büroo</v>
      </c>
      <c r="E198" s="75">
        <f>IF(Eksplikatsioon!F199=0,"",Eksplikatsioon!F199)</f>
        <v>26.9</v>
      </c>
      <c r="F198" s="33" t="str">
        <f>IF(Eksplikatsioon!H199=0,"",Eksplikatsioon!H199)</f>
        <v/>
      </c>
      <c r="G198" s="33" t="str">
        <f>IF(Eksplikatsioon!J199=0,"",Eksplikatsioon!J199)</f>
        <v>Ainukasutuses pind</v>
      </c>
      <c r="H198" s="33" t="str">
        <f>IF(Eksplikatsioon!K199=0,"",Eksplikatsioon!K199)</f>
        <v>Aktiivne vakantsus</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03</v>
      </c>
      <c r="B199" s="77">
        <f>IF(Eksplikatsioon!B200=0,"",Eksplikatsioon!B200)</f>
        <v>199</v>
      </c>
      <c r="C199" s="33" t="str">
        <f>IF(Eksplikatsioon!C200=0,"",Eksplikatsioon!C200)</f>
        <v>ÜÜRITAV PIND</v>
      </c>
      <c r="D199" s="33" t="str">
        <f>IF(Eksplikatsioon!D200=0,"",Eksplikatsioon!D200)</f>
        <v>Kabinet/Büroo</v>
      </c>
      <c r="E199" s="75">
        <f>IF(Eksplikatsioon!F200=0,"",Eksplikatsioon!F200)</f>
        <v>27.3</v>
      </c>
      <c r="F199" s="33" t="str">
        <f>IF(Eksplikatsioon!H200=0,"",Eksplikatsioon!H200)</f>
        <v/>
      </c>
      <c r="G199" s="33" t="str">
        <f>IF(Eksplikatsioon!J200=0,"",Eksplikatsioon!J200)</f>
        <v>Ainukasutuses pind</v>
      </c>
      <c r="H199" s="33" t="str">
        <f>IF(Eksplikatsioon!K200=0,"",Eksplikatsioon!K200)</f>
        <v>Aktiivne vakantsus</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03</v>
      </c>
      <c r="B200" s="77">
        <f>IF(Eksplikatsioon!B201=0,"",Eksplikatsioon!B201)</f>
        <v>200</v>
      </c>
      <c r="C200" s="33" t="str">
        <f>IF(Eksplikatsioon!C201=0,"",Eksplikatsioon!C201)</f>
        <v>ÜÜRITAV PIND</v>
      </c>
      <c r="D200" s="33" t="str">
        <f>IF(Eksplikatsioon!D201=0,"",Eksplikatsioon!D201)</f>
        <v>Kabinet/Büroo</v>
      </c>
      <c r="E200" s="75">
        <f>IF(Eksplikatsioon!F201=0,"",Eksplikatsioon!F201)</f>
        <v>13.6</v>
      </c>
      <c r="F200" s="33" t="str">
        <f>IF(Eksplikatsioon!H201=0,"",Eksplikatsioon!H201)</f>
        <v/>
      </c>
      <c r="G200" s="33" t="str">
        <f>IF(Eksplikatsioon!J201=0,"",Eksplikatsioon!J201)</f>
        <v>Ainukasutuses pind</v>
      </c>
      <c r="H200" s="33" t="str">
        <f>IF(Eksplikatsioon!K201=0,"",Eksplikatsioon!K201)</f>
        <v>Aktiivne vakantsus</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03</v>
      </c>
      <c r="B201" s="77">
        <f>IF(Eksplikatsioon!B202=0,"",Eksplikatsioon!B202)</f>
        <v>201</v>
      </c>
      <c r="C201" s="33" t="str">
        <f>IF(Eksplikatsioon!C202=0,"",Eksplikatsioon!C202)</f>
        <v>ÜÜRITAV PIND</v>
      </c>
      <c r="D201" s="33" t="str">
        <f>IF(Eksplikatsioon!D202=0,"",Eksplikatsioon!D202)</f>
        <v>Kabinet/Büroo</v>
      </c>
      <c r="E201" s="75">
        <f>IF(Eksplikatsioon!F202=0,"",Eksplikatsioon!F202)</f>
        <v>22.6</v>
      </c>
      <c r="F201" s="33" t="str">
        <f>IF(Eksplikatsioon!H202=0,"",Eksplikatsioon!H202)</f>
        <v/>
      </c>
      <c r="G201" s="33" t="str">
        <f>IF(Eksplikatsioon!J202=0,"",Eksplikatsioon!J202)</f>
        <v>Ainukasutuses pind</v>
      </c>
      <c r="H201" s="33" t="str">
        <f>IF(Eksplikatsioon!K202=0,"",Eksplikatsioon!K202)</f>
        <v>Aktiivne vakantsus</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03</v>
      </c>
      <c r="B202" s="77">
        <f>IF(Eksplikatsioon!B203=0,"",Eksplikatsioon!B203)</f>
        <v>202</v>
      </c>
      <c r="C202" s="33" t="str">
        <f>IF(Eksplikatsioon!C203=0,"",Eksplikatsioon!C203)</f>
        <v>VERTIKAALSETE ÜHENDUSTEEDE PIND</v>
      </c>
      <c r="D202" s="33" t="str">
        <f>IF(Eksplikatsioon!D203=0,"",Eksplikatsioon!D203)</f>
        <v>Trepp/Trepikoda</v>
      </c>
      <c r="E202" s="75">
        <f>IF(Eksplikatsioon!F203=0,"",Eksplikatsioon!F203)</f>
        <v>12.2</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03</v>
      </c>
      <c r="B203" s="77">
        <f>IF(Eksplikatsioon!B204=0,"",Eksplikatsioon!B204)</f>
        <v>204</v>
      </c>
      <c r="C203" s="33" t="str">
        <f>IF(Eksplikatsioon!C204=0,"",Eksplikatsioon!C204)</f>
        <v>ÜÜRITAV PIND</v>
      </c>
      <c r="D203" s="33" t="str">
        <f>IF(Eksplikatsioon!D204=0,"",Eksplikatsioon!D204)</f>
        <v>Koridor</v>
      </c>
      <c r="E203" s="75">
        <f>IF(Eksplikatsioon!F204=0,"",Eksplikatsioon!F204)</f>
        <v>30.1</v>
      </c>
      <c r="F203" s="33" t="str">
        <f>IF(Eksplikatsioon!H204=0,"",Eksplikatsioon!H204)</f>
        <v/>
      </c>
      <c r="G203" s="33" t="str">
        <f>IF(Eksplikatsioon!J204=0,"",Eksplikatsioon!J204)</f>
        <v>Ainukasutuses pind</v>
      </c>
      <c r="H203" s="33" t="str">
        <f>IF(Eksplikatsioon!K204=0,"",Eksplikatsioon!K204)</f>
        <v>Aktiivne vakantsus</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03</v>
      </c>
      <c r="B204" s="77">
        <f>IF(Eksplikatsioon!B205=0,"",Eksplikatsioon!B205)</f>
        <v>205</v>
      </c>
      <c r="C204" s="33" t="str">
        <f>IF(Eksplikatsioon!C205=0,"",Eksplikatsioon!C205)</f>
        <v>TEHNOPIND</v>
      </c>
      <c r="D204" s="33" t="str">
        <f>IF(Eksplikatsioon!D205=0,"",Eksplikatsioon!D205)</f>
        <v>Hoolderuum</v>
      </c>
      <c r="E204" s="75">
        <f>IF(Eksplikatsioon!F205=0,"",Eksplikatsioon!F205)</f>
        <v>2.6</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03</v>
      </c>
      <c r="B205" s="77">
        <f>IF(Eksplikatsioon!B206=0,"",Eksplikatsioon!B206)</f>
        <v>206</v>
      </c>
      <c r="C205" s="33" t="str">
        <f>IF(Eksplikatsioon!C206=0,"",Eksplikatsioon!C206)</f>
        <v>ÜÜRITAV PIND</v>
      </c>
      <c r="D205" s="33" t="str">
        <f>IF(Eksplikatsioon!D206=0,"",Eksplikatsioon!D206)</f>
        <v>Kabinet/Büroo</v>
      </c>
      <c r="E205" s="75">
        <f>IF(Eksplikatsioon!F206=0,"",Eksplikatsioon!F206)</f>
        <v>26.2</v>
      </c>
      <c r="F205" s="33" t="str">
        <f>IF(Eksplikatsioon!H206=0,"",Eksplikatsioon!H206)</f>
        <v/>
      </c>
      <c r="G205" s="33" t="str">
        <f>IF(Eksplikatsioon!J206=0,"",Eksplikatsioon!J206)</f>
        <v>Ainukasutuses pind</v>
      </c>
      <c r="H205" s="33" t="str">
        <f>IF(Eksplikatsioon!K206=0,"",Eksplikatsioon!K206)</f>
        <v>Aktiivne vakantsus</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03</v>
      </c>
      <c r="B206" s="77">
        <f>IF(Eksplikatsioon!B207=0,"",Eksplikatsioon!B207)</f>
        <v>207</v>
      </c>
      <c r="C206" s="33" t="str">
        <f>IF(Eksplikatsioon!C207=0,"",Eksplikatsioon!C207)</f>
        <v>ÜÜRITAV PIND</v>
      </c>
      <c r="D206" s="33" t="str">
        <f>IF(Eksplikatsioon!D207=0,"",Eksplikatsioon!D207)</f>
        <v>Kabinet/Büroo</v>
      </c>
      <c r="E206" s="75">
        <f>IF(Eksplikatsioon!F207=0,"",Eksplikatsioon!F207)</f>
        <v>23.3</v>
      </c>
      <c r="F206" s="33" t="str">
        <f>IF(Eksplikatsioon!H207=0,"",Eksplikatsioon!H207)</f>
        <v/>
      </c>
      <c r="G206" s="33" t="str">
        <f>IF(Eksplikatsioon!J207=0,"",Eksplikatsioon!J207)</f>
        <v>Ainukasutuses pind</v>
      </c>
      <c r="H206" s="33" t="str">
        <f>IF(Eksplikatsioon!K207=0,"",Eksplikatsioon!K207)</f>
        <v>Aktiivne vakantsus</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03</v>
      </c>
      <c r="B207" s="77">
        <f>IF(Eksplikatsioon!B208=0,"",Eksplikatsioon!B208)</f>
        <v>208</v>
      </c>
      <c r="C207" s="33" t="str">
        <f>IF(Eksplikatsioon!C208=0,"",Eksplikatsioon!C208)</f>
        <v>ÜÜRITAV PIND</v>
      </c>
      <c r="D207" s="33" t="str">
        <f>IF(Eksplikatsioon!D208=0,"",Eksplikatsioon!D208)</f>
        <v>Kabinet/Büroo</v>
      </c>
      <c r="E207" s="75">
        <f>IF(Eksplikatsioon!F208=0,"",Eksplikatsioon!F208)</f>
        <v>13.9</v>
      </c>
      <c r="F207" s="33" t="str">
        <f>IF(Eksplikatsioon!H208=0,"",Eksplikatsioon!H208)</f>
        <v/>
      </c>
      <c r="G207" s="33" t="str">
        <f>IF(Eksplikatsioon!J208=0,"",Eksplikatsioon!J208)</f>
        <v>Ainukasutuses pind</v>
      </c>
      <c r="H207" s="33" t="str">
        <f>IF(Eksplikatsioon!K208=0,"",Eksplikatsioon!K208)</f>
        <v>Aktiivne vakantsus</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03</v>
      </c>
      <c r="B208" s="77">
        <f>IF(Eksplikatsioon!B209=0,"",Eksplikatsioon!B209)</f>
        <v>209</v>
      </c>
      <c r="C208" s="33" t="str">
        <f>IF(Eksplikatsioon!C209=0,"",Eksplikatsioon!C209)</f>
        <v>ÜÜRITAV PIND</v>
      </c>
      <c r="D208" s="33" t="str">
        <f>IF(Eksplikatsioon!D209=0,"",Eksplikatsioon!D209)</f>
        <v>Kabinet/Büroo</v>
      </c>
      <c r="E208" s="75">
        <f>IF(Eksplikatsioon!F209=0,"",Eksplikatsioon!F209)</f>
        <v>14</v>
      </c>
      <c r="F208" s="33" t="str">
        <f>IF(Eksplikatsioon!H209=0,"",Eksplikatsioon!H209)</f>
        <v/>
      </c>
      <c r="G208" s="33" t="str">
        <f>IF(Eksplikatsioon!J209=0,"",Eksplikatsioon!J209)</f>
        <v>Ainukasutuses pind</v>
      </c>
      <c r="H208" s="33" t="str">
        <f>IF(Eksplikatsioon!K209=0,"",Eksplikatsioon!K209)</f>
        <v>Aktiivne vakantsus</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03</v>
      </c>
      <c r="B209" s="77">
        <f>IF(Eksplikatsioon!B210=0,"",Eksplikatsioon!B210)</f>
        <v>210</v>
      </c>
      <c r="C209" s="33" t="str">
        <f>IF(Eksplikatsioon!C210=0,"",Eksplikatsioon!C210)</f>
        <v>ÜÜRITAV PIND</v>
      </c>
      <c r="D209" s="33" t="str">
        <f>IF(Eksplikatsioon!D210=0,"",Eksplikatsioon!D210)</f>
        <v>Kabinet/Büroo</v>
      </c>
      <c r="E209" s="75">
        <f>IF(Eksplikatsioon!F210=0,"",Eksplikatsioon!F210)</f>
        <v>14</v>
      </c>
      <c r="F209" s="33" t="str">
        <f>IF(Eksplikatsioon!H210=0,"",Eksplikatsioon!H210)</f>
        <v/>
      </c>
      <c r="G209" s="33" t="str">
        <f>IF(Eksplikatsioon!J210=0,"",Eksplikatsioon!J210)</f>
        <v>Ainukasutuses pind</v>
      </c>
      <c r="H209" s="33" t="str">
        <f>IF(Eksplikatsioon!K210=0,"",Eksplikatsioon!K210)</f>
        <v>Aktiivne vakantsus</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03</v>
      </c>
      <c r="B210" s="77">
        <f>IF(Eksplikatsioon!B211=0,"",Eksplikatsioon!B211)</f>
        <v>211</v>
      </c>
      <c r="C210" s="33" t="str">
        <f>IF(Eksplikatsioon!C211=0,"",Eksplikatsioon!C211)</f>
        <v>ÜÜRITAV PIND</v>
      </c>
      <c r="D210" s="33" t="str">
        <f>IF(Eksplikatsioon!D211=0,"",Eksplikatsioon!D211)</f>
        <v>Kabinet/Büroo</v>
      </c>
      <c r="E210" s="75">
        <f>IF(Eksplikatsioon!F211=0,"",Eksplikatsioon!F211)</f>
        <v>28</v>
      </c>
      <c r="F210" s="33" t="str">
        <f>IF(Eksplikatsioon!H211=0,"",Eksplikatsioon!H211)</f>
        <v/>
      </c>
      <c r="G210" s="33" t="str">
        <f>IF(Eksplikatsioon!J211=0,"",Eksplikatsioon!J211)</f>
        <v>Ainukasutuses pind</v>
      </c>
      <c r="H210" s="33" t="str">
        <f>IF(Eksplikatsioon!K211=0,"",Eksplikatsioon!K211)</f>
        <v>Aktiivne vakantsus</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03</v>
      </c>
      <c r="B211" s="77">
        <f>IF(Eksplikatsioon!B212=0,"",Eksplikatsioon!B212)</f>
        <v>212</v>
      </c>
      <c r="C211" s="33" t="str">
        <f>IF(Eksplikatsioon!C212=0,"",Eksplikatsioon!C212)</f>
        <v>ÜÜRITAV PIND</v>
      </c>
      <c r="D211" s="33" t="str">
        <f>IF(Eksplikatsioon!D212=0,"",Eksplikatsioon!D212)</f>
        <v>Kabinet/Büroo</v>
      </c>
      <c r="E211" s="75">
        <f>IF(Eksplikatsioon!F212=0,"",Eksplikatsioon!F212)</f>
        <v>28.1</v>
      </c>
      <c r="F211" s="33" t="str">
        <f>IF(Eksplikatsioon!H212=0,"",Eksplikatsioon!H212)</f>
        <v/>
      </c>
      <c r="G211" s="33" t="str">
        <f>IF(Eksplikatsioon!J212=0,"",Eksplikatsioon!J212)</f>
        <v>Ainukasutuses pind</v>
      </c>
      <c r="H211" s="33" t="str">
        <f>IF(Eksplikatsioon!K212=0,"",Eksplikatsioon!K212)</f>
        <v>Aktiivne vakantsus</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03</v>
      </c>
      <c r="B212" s="77">
        <f>IF(Eksplikatsioon!B213=0,"",Eksplikatsioon!B213)</f>
        <v>213</v>
      </c>
      <c r="C212" s="33" t="str">
        <f>IF(Eksplikatsioon!C213=0,"",Eksplikatsioon!C213)</f>
        <v>ÜÜRITAV PIND</v>
      </c>
      <c r="D212" s="33" t="str">
        <f>IF(Eksplikatsioon!D213=0,"",Eksplikatsioon!D213)</f>
        <v>Kabinet/Büroo</v>
      </c>
      <c r="E212" s="75">
        <f>IF(Eksplikatsioon!F213=0,"",Eksplikatsioon!F213)</f>
        <v>14.7</v>
      </c>
      <c r="F212" s="33" t="str">
        <f>IF(Eksplikatsioon!H213=0,"",Eksplikatsioon!H213)</f>
        <v/>
      </c>
      <c r="G212" s="33" t="str">
        <f>IF(Eksplikatsioon!J213=0,"",Eksplikatsioon!J213)</f>
        <v>Ainukasutuses pind</v>
      </c>
      <c r="H212" s="33" t="str">
        <f>IF(Eksplikatsioon!K213=0,"",Eksplikatsioon!K213)</f>
        <v>Aktiivne vakantsus</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03</v>
      </c>
      <c r="B213" s="77">
        <f>IF(Eksplikatsioon!B214=0,"",Eksplikatsioon!B214)</f>
        <v>214</v>
      </c>
      <c r="C213" s="33" t="str">
        <f>IF(Eksplikatsioon!C214=0,"",Eksplikatsioon!C214)</f>
        <v>ÜÜRITAV PIND</v>
      </c>
      <c r="D213" s="33" t="str">
        <f>IF(Eksplikatsioon!D214=0,"",Eksplikatsioon!D214)</f>
        <v>Aatrium/Fuajee</v>
      </c>
      <c r="E213" s="75">
        <f>IF(Eksplikatsioon!F214=0,"",Eksplikatsioon!F214)</f>
        <v>25.2</v>
      </c>
      <c r="F213" s="33" t="str">
        <f>IF(Eksplikatsioon!H214=0,"",Eksplikatsioon!H214)</f>
        <v/>
      </c>
      <c r="G213" s="33" t="str">
        <f>IF(Eksplikatsioon!J214=0,"",Eksplikatsioon!J214)</f>
        <v>Ainukasutuses pind</v>
      </c>
      <c r="H213" s="33" t="str">
        <f>IF(Eksplikatsioon!K214=0,"",Eksplikatsioon!K214)</f>
        <v>Aktiivne vakantsus</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03</v>
      </c>
      <c r="B214" s="77">
        <f>IF(Eksplikatsioon!B215=0,"",Eksplikatsioon!B215)</f>
        <v>215</v>
      </c>
      <c r="C214" s="33" t="str">
        <f>IF(Eksplikatsioon!C215=0,"",Eksplikatsioon!C215)</f>
        <v>ÜÜRITAV PIND</v>
      </c>
      <c r="D214" s="33" t="str">
        <f>IF(Eksplikatsioon!D215=0,"",Eksplikatsioon!D215)</f>
        <v>Kabinet/Büroo</v>
      </c>
      <c r="E214" s="75">
        <f>IF(Eksplikatsioon!F215=0,"",Eksplikatsioon!F215)</f>
        <v>7.9</v>
      </c>
      <c r="F214" s="33" t="str">
        <f>IF(Eksplikatsioon!H215=0,"",Eksplikatsioon!H215)</f>
        <v/>
      </c>
      <c r="G214" s="33" t="str">
        <f>IF(Eksplikatsioon!J215=0,"",Eksplikatsioon!J215)</f>
        <v>Ainukasutuses pind</v>
      </c>
      <c r="H214" s="33" t="str">
        <f>IF(Eksplikatsioon!K215=0,"",Eksplikatsioon!K215)</f>
        <v>Aktiivne vakantsus</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03</v>
      </c>
      <c r="B215" s="77">
        <f>IF(Eksplikatsioon!B216=0,"",Eksplikatsioon!B216)</f>
        <v>216</v>
      </c>
      <c r="C215" s="33" t="str">
        <f>IF(Eksplikatsioon!C216=0,"",Eksplikatsioon!C216)</f>
        <v>ÜÜRITAV PIND</v>
      </c>
      <c r="D215" s="33" t="str">
        <f>IF(Eksplikatsioon!D216=0,"",Eksplikatsioon!D216)</f>
        <v>Kabinet/Büroo</v>
      </c>
      <c r="E215" s="75">
        <f>IF(Eksplikatsioon!F216=0,"",Eksplikatsioon!F216)</f>
        <v>13.4</v>
      </c>
      <c r="F215" s="33" t="str">
        <f>IF(Eksplikatsioon!H216=0,"",Eksplikatsioon!H216)</f>
        <v/>
      </c>
      <c r="G215" s="33" t="str">
        <f>IF(Eksplikatsioon!J216=0,"",Eksplikatsioon!J216)</f>
        <v>Ainukasutuses pind</v>
      </c>
      <c r="H215" s="33" t="str">
        <f>IF(Eksplikatsioon!K216=0,"",Eksplikatsioon!K216)</f>
        <v>Aktiivne vakantsus</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03</v>
      </c>
      <c r="B216" s="77">
        <f>IF(Eksplikatsioon!B217=0,"",Eksplikatsioon!B217)</f>
        <v>217</v>
      </c>
      <c r="C216" s="33" t="str">
        <f>IF(Eksplikatsioon!C217=0,"",Eksplikatsioon!C217)</f>
        <v>ÜÜRITAV PIND</v>
      </c>
      <c r="D216" s="33" t="str">
        <f>IF(Eksplikatsioon!D217=0,"",Eksplikatsioon!D217)</f>
        <v>Eesruum</v>
      </c>
      <c r="E216" s="75">
        <f>IF(Eksplikatsioon!F217=0,"",Eksplikatsioon!F217)</f>
        <v>2</v>
      </c>
      <c r="F216" s="33" t="str">
        <f>IF(Eksplikatsioon!H217=0,"",Eksplikatsioon!H217)</f>
        <v/>
      </c>
      <c r="G216" s="33" t="str">
        <f>IF(Eksplikatsioon!J217=0,"",Eksplikatsioon!J217)</f>
        <v>Ainukasutuses pind</v>
      </c>
      <c r="H216" s="33" t="str">
        <f>IF(Eksplikatsioon!K217=0,"",Eksplikatsioon!K217)</f>
        <v>Aktiivne vakantsus</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03</v>
      </c>
      <c r="B217" s="77">
        <f>IF(Eksplikatsioon!B218=0,"",Eksplikatsioon!B218)</f>
        <v>218</v>
      </c>
      <c r="C217" s="33" t="str">
        <f>IF(Eksplikatsioon!C218=0,"",Eksplikatsioon!C218)</f>
        <v>ÜÜRITAV PIND</v>
      </c>
      <c r="D217" s="33" t="str">
        <f>IF(Eksplikatsioon!D218=0,"",Eksplikatsioon!D218)</f>
        <v>WC</v>
      </c>
      <c r="E217" s="75">
        <f>IF(Eksplikatsioon!F218=0,"",Eksplikatsioon!F218)</f>
        <v>1.3</v>
      </c>
      <c r="F217" s="33" t="str">
        <f>IF(Eksplikatsioon!H218=0,"",Eksplikatsioon!H218)</f>
        <v/>
      </c>
      <c r="G217" s="33" t="str">
        <f>IF(Eksplikatsioon!J218=0,"",Eksplikatsioon!J218)</f>
        <v>Ainukasutuses pind</v>
      </c>
      <c r="H217" s="33" t="str">
        <f>IF(Eksplikatsioon!K218=0,"",Eksplikatsioon!K218)</f>
        <v>Aktiivne vakantsus</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03</v>
      </c>
      <c r="B218" s="77">
        <f>IF(Eksplikatsioon!B219=0,"",Eksplikatsioon!B219)</f>
        <v>219</v>
      </c>
      <c r="C218" s="33" t="str">
        <f>IF(Eksplikatsioon!C219=0,"",Eksplikatsioon!C219)</f>
        <v>ÜÜRITAV PIND</v>
      </c>
      <c r="D218" s="33" t="str">
        <f>IF(Eksplikatsioon!D219=0,"",Eksplikatsioon!D219)</f>
        <v>WC</v>
      </c>
      <c r="E218" s="75">
        <f>IF(Eksplikatsioon!F219=0,"",Eksplikatsioon!F219)</f>
        <v>1.3</v>
      </c>
      <c r="F218" s="33" t="str">
        <f>IF(Eksplikatsioon!H219=0,"",Eksplikatsioon!H219)</f>
        <v/>
      </c>
      <c r="G218" s="33" t="str">
        <f>IF(Eksplikatsioon!J219=0,"",Eksplikatsioon!J219)</f>
        <v>Ainukasutuses pind</v>
      </c>
      <c r="H218" s="33" t="str">
        <f>IF(Eksplikatsioon!K219=0,"",Eksplikatsioon!K219)</f>
        <v>Aktiivne vakantsus</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03</v>
      </c>
      <c r="B219" s="77">
        <f>IF(Eksplikatsioon!B220=0,"",Eksplikatsioon!B220)</f>
        <v>220</v>
      </c>
      <c r="C219" s="33" t="str">
        <f>IF(Eksplikatsioon!C220=0,"",Eksplikatsioon!C220)</f>
        <v>ÜÜRITAV PIND</v>
      </c>
      <c r="D219" s="33" t="str">
        <f>IF(Eksplikatsioon!D220=0,"",Eksplikatsioon!D220)</f>
        <v>Riietusruum</v>
      </c>
      <c r="E219" s="75">
        <f>IF(Eksplikatsioon!F220=0,"",Eksplikatsioon!F220)</f>
        <v>6.7</v>
      </c>
      <c r="F219" s="33" t="str">
        <f>IF(Eksplikatsioon!H220=0,"",Eksplikatsioon!H220)</f>
        <v/>
      </c>
      <c r="G219" s="33" t="str">
        <f>IF(Eksplikatsioon!J220=0,"",Eksplikatsioon!J220)</f>
        <v>Ainukasutuses pind</v>
      </c>
      <c r="H219" s="33" t="str">
        <f>IF(Eksplikatsioon!K220=0,"",Eksplikatsioon!K220)</f>
        <v>Aktiivne vakantsus</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03</v>
      </c>
      <c r="B220" s="77">
        <f>IF(Eksplikatsioon!B221=0,"",Eksplikatsioon!B221)</f>
        <v>221</v>
      </c>
      <c r="C220" s="33" t="str">
        <f>IF(Eksplikatsioon!C221=0,"",Eksplikatsioon!C221)</f>
        <v>ÜÜRITAV PIND</v>
      </c>
      <c r="D220" s="33" t="str">
        <f>IF(Eksplikatsioon!D221=0,"",Eksplikatsioon!D221)</f>
        <v>Abiruum</v>
      </c>
      <c r="E220" s="75">
        <f>IF(Eksplikatsioon!F221=0,"",Eksplikatsioon!F221)</f>
        <v>1.3</v>
      </c>
      <c r="F220" s="33" t="str">
        <f>IF(Eksplikatsioon!H221=0,"",Eksplikatsioon!H221)</f>
        <v/>
      </c>
      <c r="G220" s="33" t="str">
        <f>IF(Eksplikatsioon!J221=0,"",Eksplikatsioon!J221)</f>
        <v>Ainukasutuses pind</v>
      </c>
      <c r="H220" s="33" t="str">
        <f>IF(Eksplikatsioon!K221=0,"",Eksplikatsioon!K221)</f>
        <v>Aktiivne vakantsus</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03</v>
      </c>
      <c r="B221" s="77">
        <f>IF(Eksplikatsioon!B222=0,"",Eksplikatsioon!B222)</f>
        <v>222</v>
      </c>
      <c r="C221" s="33" t="str">
        <f>IF(Eksplikatsioon!C222=0,"",Eksplikatsioon!C222)</f>
        <v>ÜÜRITAV PIND</v>
      </c>
      <c r="D221" s="33" t="str">
        <f>IF(Eksplikatsioon!D222=0,"",Eksplikatsioon!D222)</f>
        <v>Kabinet/Büroo</v>
      </c>
      <c r="E221" s="75">
        <f>IF(Eksplikatsioon!F222=0,"",Eksplikatsioon!F222)</f>
        <v>14</v>
      </c>
      <c r="F221" s="33" t="str">
        <f>IF(Eksplikatsioon!H222=0,"",Eksplikatsioon!H222)</f>
        <v/>
      </c>
      <c r="G221" s="33" t="str">
        <f>IF(Eksplikatsioon!J222=0,"",Eksplikatsioon!J222)</f>
        <v>Ainukasutuses pind</v>
      </c>
      <c r="H221" s="33" t="str">
        <f>IF(Eksplikatsioon!K222=0,"",Eksplikatsioon!K222)</f>
        <v>Aktiivne vakantsus</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03</v>
      </c>
      <c r="B222" s="77">
        <f>IF(Eksplikatsioon!B223=0,"",Eksplikatsioon!B223)</f>
        <v>223</v>
      </c>
      <c r="C222" s="33" t="str">
        <f>IF(Eksplikatsioon!C223=0,"",Eksplikatsioon!C223)</f>
        <v>ÜÜRITAV PIND</v>
      </c>
      <c r="D222" s="33" t="str">
        <f>IF(Eksplikatsioon!D223=0,"",Eksplikatsioon!D223)</f>
        <v>Kabinet/Büroo</v>
      </c>
      <c r="E222" s="75">
        <f>IF(Eksplikatsioon!F223=0,"",Eksplikatsioon!F223)</f>
        <v>14.9</v>
      </c>
      <c r="F222" s="33" t="str">
        <f>IF(Eksplikatsioon!H223=0,"",Eksplikatsioon!H223)</f>
        <v/>
      </c>
      <c r="G222" s="33" t="str">
        <f>IF(Eksplikatsioon!J223=0,"",Eksplikatsioon!J223)</f>
        <v>Ainukasutuses pind</v>
      </c>
      <c r="H222" s="33" t="str">
        <f>IF(Eksplikatsioon!K223=0,"",Eksplikatsioon!K223)</f>
        <v>Aktiivne vakantsus</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03</v>
      </c>
      <c r="B223" s="77">
        <f>IF(Eksplikatsioon!B224=0,"",Eksplikatsioon!B224)</f>
        <v>224</v>
      </c>
      <c r="C223" s="33" t="str">
        <f>IF(Eksplikatsioon!C224=0,"",Eksplikatsioon!C224)</f>
        <v>VERTIKAALSETE ÜHENDUSTEEDE PIND</v>
      </c>
      <c r="D223" s="33" t="str">
        <f>IF(Eksplikatsioon!D224=0,"",Eksplikatsioon!D224)</f>
        <v>Trepp/Trepikoda</v>
      </c>
      <c r="E223" s="75">
        <f>IF(Eksplikatsioon!F224=0,"",Eksplikatsioon!F224)</f>
        <v>13</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04</v>
      </c>
      <c r="B224" s="77">
        <f>IF(Eksplikatsioon!B225=0,"",Eksplikatsioon!B225)</f>
        <v>225</v>
      </c>
      <c r="C224" s="33" t="str">
        <f>IF(Eksplikatsioon!C225=0,"",Eksplikatsioon!C225)</f>
        <v>VERTIKAALSETE ÜHENDUSTEEDE PIND</v>
      </c>
      <c r="D224" s="33" t="str">
        <f>IF(Eksplikatsioon!D225=0,"",Eksplikatsioon!D225)</f>
        <v>Trepp/Trepikoda</v>
      </c>
      <c r="E224" s="75">
        <f>IF(Eksplikatsioon!F225=0,"",Eksplikatsioon!F225)</f>
        <v>12.3</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04</v>
      </c>
      <c r="B225" s="77">
        <f>IF(Eksplikatsioon!B226=0,"",Eksplikatsioon!B226)</f>
        <v>226</v>
      </c>
      <c r="C225" s="33" t="str">
        <f>IF(Eksplikatsioon!C226=0,"",Eksplikatsioon!C226)</f>
        <v>ÜÜRITAV PIND</v>
      </c>
      <c r="D225" s="33" t="str">
        <f>IF(Eksplikatsioon!D226=0,"",Eksplikatsioon!D226)</f>
        <v>Kabinet/Büroo</v>
      </c>
      <c r="E225" s="75">
        <f>IF(Eksplikatsioon!F226=0,"",Eksplikatsioon!F226)</f>
        <v>23.2</v>
      </c>
      <c r="F225" s="33" t="str">
        <f>IF(Eksplikatsioon!H226=0,"",Eksplikatsioon!H226)</f>
        <v/>
      </c>
      <c r="G225" s="33" t="str">
        <f>IF(Eksplikatsioon!J226=0,"",Eksplikatsioon!J226)</f>
        <v>Ainukasutuses pind</v>
      </c>
      <c r="H225" s="33" t="str">
        <f>IF(Eksplikatsioon!K226=0,"",Eksplikatsioon!K226)</f>
        <v>Aktiivne vakantsus</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04</v>
      </c>
      <c r="B226" s="77">
        <f>IF(Eksplikatsioon!B227=0,"",Eksplikatsioon!B227)</f>
        <v>227</v>
      </c>
      <c r="C226" s="33" t="str">
        <f>IF(Eksplikatsioon!C227=0,"",Eksplikatsioon!C227)</f>
        <v>ÜÜRITAV PIND</v>
      </c>
      <c r="D226" s="33" t="str">
        <f>IF(Eksplikatsioon!D227=0,"",Eksplikatsioon!D227)</f>
        <v>Kabinet/Büroo</v>
      </c>
      <c r="E226" s="75">
        <f>IF(Eksplikatsioon!F227=0,"",Eksplikatsioon!F227)</f>
        <v>13.7</v>
      </c>
      <c r="F226" s="33" t="str">
        <f>IF(Eksplikatsioon!H227=0,"",Eksplikatsioon!H227)</f>
        <v/>
      </c>
      <c r="G226" s="33" t="str">
        <f>IF(Eksplikatsioon!J227=0,"",Eksplikatsioon!J227)</f>
        <v>Ainukasutuses pind</v>
      </c>
      <c r="H226" s="33" t="str">
        <f>IF(Eksplikatsioon!K227=0,"",Eksplikatsioon!K227)</f>
        <v>Aktiivne vakantsus</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04</v>
      </c>
      <c r="B227" s="77">
        <f>IF(Eksplikatsioon!B228=0,"",Eksplikatsioon!B228)</f>
        <v>228</v>
      </c>
      <c r="C227" s="33" t="str">
        <f>IF(Eksplikatsioon!C228=0,"",Eksplikatsioon!C228)</f>
        <v>ÜÜRITAV PIND</v>
      </c>
      <c r="D227" s="33" t="str">
        <f>IF(Eksplikatsioon!D228=0,"",Eksplikatsioon!D228)</f>
        <v>Kabinet/Büroo</v>
      </c>
      <c r="E227" s="75">
        <f>IF(Eksplikatsioon!F228=0,"",Eksplikatsioon!F228)</f>
        <v>27.4</v>
      </c>
      <c r="F227" s="33" t="str">
        <f>IF(Eksplikatsioon!H228=0,"",Eksplikatsioon!H228)</f>
        <v/>
      </c>
      <c r="G227" s="33" t="str">
        <f>IF(Eksplikatsioon!J228=0,"",Eksplikatsioon!J228)</f>
        <v>Ainukasutuses pind</v>
      </c>
      <c r="H227" s="33" t="str">
        <f>IF(Eksplikatsioon!K228=0,"",Eksplikatsioon!K228)</f>
        <v>Aktiivne vakantsus</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04</v>
      </c>
      <c r="B228" s="77">
        <f>IF(Eksplikatsioon!B229=0,"",Eksplikatsioon!B229)</f>
        <v>229</v>
      </c>
      <c r="C228" s="33" t="str">
        <f>IF(Eksplikatsioon!C229=0,"",Eksplikatsioon!C229)</f>
        <v>ÜÜRITAV PIND</v>
      </c>
      <c r="D228" s="33" t="str">
        <f>IF(Eksplikatsioon!D229=0,"",Eksplikatsioon!D229)</f>
        <v>Koridor</v>
      </c>
      <c r="E228" s="75">
        <f>IF(Eksplikatsioon!F229=0,"",Eksplikatsioon!F229)</f>
        <v>37</v>
      </c>
      <c r="F228" s="33" t="str">
        <f>IF(Eksplikatsioon!H229=0,"",Eksplikatsioon!H229)</f>
        <v/>
      </c>
      <c r="G228" s="33" t="str">
        <f>IF(Eksplikatsioon!J229=0,"",Eksplikatsioon!J229)</f>
        <v>Ainukasutuses pind</v>
      </c>
      <c r="H228" s="33" t="str">
        <f>IF(Eksplikatsioon!K229=0,"",Eksplikatsioon!K229)</f>
        <v>Aktiivne vakantsus</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04</v>
      </c>
      <c r="B229" s="77">
        <f>IF(Eksplikatsioon!B230=0,"",Eksplikatsioon!B230)</f>
        <v>230</v>
      </c>
      <c r="C229" s="33" t="str">
        <f>IF(Eksplikatsioon!C230=0,"",Eksplikatsioon!C230)</f>
        <v>ÜÜRITAV PIND</v>
      </c>
      <c r="D229" s="33" t="str">
        <f>IF(Eksplikatsioon!D230=0,"",Eksplikatsioon!D230)</f>
        <v>Kabinet/Büroo</v>
      </c>
      <c r="E229" s="75">
        <f>IF(Eksplikatsioon!F230=0,"",Eksplikatsioon!F230)</f>
        <v>25.6</v>
      </c>
      <c r="F229" s="33" t="str">
        <f>IF(Eksplikatsioon!H230=0,"",Eksplikatsioon!H230)</f>
        <v/>
      </c>
      <c r="G229" s="33" t="str">
        <f>IF(Eksplikatsioon!J230=0,"",Eksplikatsioon!J230)</f>
        <v>Ainukasutuses pind</v>
      </c>
      <c r="H229" s="33" t="str">
        <f>IF(Eksplikatsioon!K230=0,"",Eksplikatsioon!K230)</f>
        <v>Aktiivne vakantsus</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04</v>
      </c>
      <c r="B230" s="77">
        <f>IF(Eksplikatsioon!B231=0,"",Eksplikatsioon!B231)</f>
        <v>231</v>
      </c>
      <c r="C230" s="33" t="str">
        <f>IF(Eksplikatsioon!C231=0,"",Eksplikatsioon!C231)</f>
        <v>ÜÜRITAV PIND</v>
      </c>
      <c r="D230" s="33" t="str">
        <f>IF(Eksplikatsioon!D231=0,"",Eksplikatsioon!D231)</f>
        <v>Kabinet/Büroo</v>
      </c>
      <c r="E230" s="75">
        <f>IF(Eksplikatsioon!F231=0,"",Eksplikatsioon!F231)</f>
        <v>26.8</v>
      </c>
      <c r="F230" s="33" t="str">
        <f>IF(Eksplikatsioon!H231=0,"",Eksplikatsioon!H231)</f>
        <v/>
      </c>
      <c r="G230" s="33" t="str">
        <f>IF(Eksplikatsioon!J231=0,"",Eksplikatsioon!J231)</f>
        <v>Ainukasutuses pind</v>
      </c>
      <c r="H230" s="33" t="str">
        <f>IF(Eksplikatsioon!K231=0,"",Eksplikatsioon!K231)</f>
        <v>Aktiivne vakantsus</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04</v>
      </c>
      <c r="B231" s="77">
        <f>IF(Eksplikatsioon!B232=0,"",Eksplikatsioon!B232)</f>
        <v>232</v>
      </c>
      <c r="C231" s="33" t="str">
        <f>IF(Eksplikatsioon!C232=0,"",Eksplikatsioon!C232)</f>
        <v>ÜÜRITAV PIND</v>
      </c>
      <c r="D231" s="33" t="str">
        <f>IF(Eksplikatsioon!D232=0,"",Eksplikatsioon!D232)</f>
        <v>Kabinet/Büroo</v>
      </c>
      <c r="E231" s="75">
        <f>IF(Eksplikatsioon!F232=0,"",Eksplikatsioon!F232)</f>
        <v>28.7</v>
      </c>
      <c r="F231" s="33" t="str">
        <f>IF(Eksplikatsioon!H232=0,"",Eksplikatsioon!H232)</f>
        <v/>
      </c>
      <c r="G231" s="33" t="str">
        <f>IF(Eksplikatsioon!J232=0,"",Eksplikatsioon!J232)</f>
        <v>Ainukasutuses pind</v>
      </c>
      <c r="H231" s="33" t="str">
        <f>IF(Eksplikatsioon!K232=0,"",Eksplikatsioon!K232)</f>
        <v>Aktiivne vakantsus</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04</v>
      </c>
      <c r="B232" s="77">
        <f>IF(Eksplikatsioon!B233=0,"",Eksplikatsioon!B233)</f>
        <v>233</v>
      </c>
      <c r="C232" s="33" t="str">
        <f>IF(Eksplikatsioon!C233=0,"",Eksplikatsioon!C233)</f>
        <v>ÜÜRITAV PIND</v>
      </c>
      <c r="D232" s="33" t="str">
        <f>IF(Eksplikatsioon!D233=0,"",Eksplikatsioon!D233)</f>
        <v>Kabinet/Büroo</v>
      </c>
      <c r="E232" s="75">
        <f>IF(Eksplikatsioon!F233=0,"",Eksplikatsioon!F233)</f>
        <v>7.8</v>
      </c>
      <c r="F232" s="33" t="str">
        <f>IF(Eksplikatsioon!H233=0,"",Eksplikatsioon!H233)</f>
        <v/>
      </c>
      <c r="G232" s="33" t="str">
        <f>IF(Eksplikatsioon!J233=0,"",Eksplikatsioon!J233)</f>
        <v>Ainukasutuses pind</v>
      </c>
      <c r="H232" s="33" t="str">
        <f>IF(Eksplikatsioon!K233=0,"",Eksplikatsioon!K233)</f>
        <v>Aktiivne vakantsus</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04</v>
      </c>
      <c r="B233" s="77">
        <f>IF(Eksplikatsioon!B234=0,"",Eksplikatsioon!B234)</f>
        <v>234</v>
      </c>
      <c r="C233" s="33" t="str">
        <f>IF(Eksplikatsioon!C234=0,"",Eksplikatsioon!C234)</f>
        <v>ÜÜRITAV PIND</v>
      </c>
      <c r="D233" s="33" t="str">
        <f>IF(Eksplikatsioon!D234=0,"",Eksplikatsioon!D234)</f>
        <v>Kabinet/Büroo</v>
      </c>
      <c r="E233" s="75">
        <f>IF(Eksplikatsioon!F234=0,"",Eksplikatsioon!F234)</f>
        <v>26.8</v>
      </c>
      <c r="F233" s="33" t="str">
        <f>IF(Eksplikatsioon!H234=0,"",Eksplikatsioon!H234)</f>
        <v/>
      </c>
      <c r="G233" s="33" t="str">
        <f>IF(Eksplikatsioon!J234=0,"",Eksplikatsioon!J234)</f>
        <v>Ainukasutuses pind</v>
      </c>
      <c r="H233" s="33" t="str">
        <f>IF(Eksplikatsioon!K234=0,"",Eksplikatsioon!K234)</f>
        <v>Aktiivne vakantsus</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04</v>
      </c>
      <c r="B234" s="77">
        <f>IF(Eksplikatsioon!B235=0,"",Eksplikatsioon!B235)</f>
        <v>235</v>
      </c>
      <c r="C234" s="33" t="str">
        <f>IF(Eksplikatsioon!C235=0,"",Eksplikatsioon!C235)</f>
        <v>ÜÜRITAV PIND</v>
      </c>
      <c r="D234" s="33" t="str">
        <f>IF(Eksplikatsioon!D235=0,"",Eksplikatsioon!D235)</f>
        <v>Kabinet/Büroo</v>
      </c>
      <c r="E234" s="75">
        <f>IF(Eksplikatsioon!F235=0,"",Eksplikatsioon!F235)</f>
        <v>14.2</v>
      </c>
      <c r="F234" s="33" t="str">
        <f>IF(Eksplikatsioon!H235=0,"",Eksplikatsioon!H235)</f>
        <v/>
      </c>
      <c r="G234" s="33" t="str">
        <f>IF(Eksplikatsioon!J235=0,"",Eksplikatsioon!J235)</f>
        <v>Ainukasutuses pind</v>
      </c>
      <c r="H234" s="33" t="str">
        <f>IF(Eksplikatsioon!K235=0,"",Eksplikatsioon!K235)</f>
        <v>Aktiivne vakantsus</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04</v>
      </c>
      <c r="B235" s="77">
        <f>IF(Eksplikatsioon!B236=0,"",Eksplikatsioon!B236)</f>
        <v>236</v>
      </c>
      <c r="C235" s="33" t="str">
        <f>IF(Eksplikatsioon!C236=0,"",Eksplikatsioon!C236)</f>
        <v>ÜÜRITAV PIND</v>
      </c>
      <c r="D235" s="33" t="str">
        <f>IF(Eksplikatsioon!D236=0,"",Eksplikatsioon!D236)</f>
        <v>Aatrium/Fuajee</v>
      </c>
      <c r="E235" s="75">
        <f>IF(Eksplikatsioon!F236=0,"",Eksplikatsioon!F236)</f>
        <v>44.7</v>
      </c>
      <c r="F235" s="33" t="str">
        <f>IF(Eksplikatsioon!H236=0,"",Eksplikatsioon!H236)</f>
        <v/>
      </c>
      <c r="G235" s="33" t="str">
        <f>IF(Eksplikatsioon!J236=0,"",Eksplikatsioon!J236)</f>
        <v>Ainukasutuses pind</v>
      </c>
      <c r="H235" s="33" t="str">
        <f>IF(Eksplikatsioon!K236=0,"",Eksplikatsioon!K236)</f>
        <v>Aktiivne vakantsus</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04</v>
      </c>
      <c r="B236" s="77">
        <f>IF(Eksplikatsioon!B237=0,"",Eksplikatsioon!B237)</f>
        <v>237</v>
      </c>
      <c r="C236" s="33" t="str">
        <f>IF(Eksplikatsioon!C237=0,"",Eksplikatsioon!C237)</f>
        <v>ÜÜRITAV PIND</v>
      </c>
      <c r="D236" s="33" t="str">
        <f>IF(Eksplikatsioon!D237=0,"",Eksplikatsioon!D237)</f>
        <v>Suitsetamise ruum</v>
      </c>
      <c r="E236" s="75">
        <f>IF(Eksplikatsioon!F237=0,"",Eksplikatsioon!F237)</f>
        <v>10</v>
      </c>
      <c r="F236" s="33" t="str">
        <f>IF(Eksplikatsioon!H237=0,"",Eksplikatsioon!H237)</f>
        <v/>
      </c>
      <c r="G236" s="33" t="str">
        <f>IF(Eksplikatsioon!J237=0,"",Eksplikatsioon!J237)</f>
        <v>Ainukasutuses pind</v>
      </c>
      <c r="H236" s="33" t="str">
        <f>IF(Eksplikatsioon!K237=0,"",Eksplikatsioon!K237)</f>
        <v>Aktiivne vakantsus</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04</v>
      </c>
      <c r="B237" s="77">
        <f>IF(Eksplikatsioon!B238=0,"",Eksplikatsioon!B238)</f>
        <v>238</v>
      </c>
      <c r="C237" s="33" t="str">
        <f>IF(Eksplikatsioon!C238=0,"",Eksplikatsioon!C238)</f>
        <v>ÜÜRITAV PIND</v>
      </c>
      <c r="D237" s="33" t="str">
        <f>IF(Eksplikatsioon!D238=0,"",Eksplikatsioon!D238)</f>
        <v>Abiruum</v>
      </c>
      <c r="E237" s="75">
        <f>IF(Eksplikatsioon!F238=0,"",Eksplikatsioon!F238)</f>
        <v>1.8</v>
      </c>
      <c r="F237" s="33" t="str">
        <f>IF(Eksplikatsioon!H238=0,"",Eksplikatsioon!H238)</f>
        <v/>
      </c>
      <c r="G237" s="33" t="str">
        <f>IF(Eksplikatsioon!J238=0,"",Eksplikatsioon!J238)</f>
        <v>Ainukasutuses pind</v>
      </c>
      <c r="H237" s="33" t="str">
        <f>IF(Eksplikatsioon!K238=0,"",Eksplikatsioon!K238)</f>
        <v>Aktiivne vakantsus</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04</v>
      </c>
      <c r="B238" s="77">
        <f>IF(Eksplikatsioon!B239=0,"",Eksplikatsioon!B239)</f>
        <v>239</v>
      </c>
      <c r="C238" s="33" t="str">
        <f>IF(Eksplikatsioon!C239=0,"",Eksplikatsioon!C239)</f>
        <v>ÜÜRITAV PIND</v>
      </c>
      <c r="D238" s="33" t="str">
        <f>IF(Eksplikatsioon!D239=0,"",Eksplikatsioon!D239)</f>
        <v>Pesuruum</v>
      </c>
      <c r="E238" s="75">
        <f>IF(Eksplikatsioon!F239=0,"",Eksplikatsioon!F239)</f>
        <v>5.3</v>
      </c>
      <c r="F238" s="33" t="str">
        <f>IF(Eksplikatsioon!H239=0,"",Eksplikatsioon!H239)</f>
        <v/>
      </c>
      <c r="G238" s="33" t="str">
        <f>IF(Eksplikatsioon!J239=0,"",Eksplikatsioon!J239)</f>
        <v>Ainukasutuses pind</v>
      </c>
      <c r="H238" s="33" t="str">
        <f>IF(Eksplikatsioon!K239=0,"",Eksplikatsioon!K239)</f>
        <v>Aktiivne vakantsus</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04</v>
      </c>
      <c r="B239" s="77">
        <f>IF(Eksplikatsioon!B240=0,"",Eksplikatsioon!B240)</f>
        <v>240</v>
      </c>
      <c r="C239" s="33" t="str">
        <f>IF(Eksplikatsioon!C240=0,"",Eksplikatsioon!C240)</f>
        <v>ÜÜRITAV PIND</v>
      </c>
      <c r="D239" s="33" t="str">
        <f>IF(Eksplikatsioon!D240=0,"",Eksplikatsioon!D240)</f>
        <v>WC</v>
      </c>
      <c r="E239" s="75">
        <f>IF(Eksplikatsioon!F240=0,"",Eksplikatsioon!F240)</f>
        <v>1.6</v>
      </c>
      <c r="F239" s="33" t="str">
        <f>IF(Eksplikatsioon!H240=0,"",Eksplikatsioon!H240)</f>
        <v/>
      </c>
      <c r="G239" s="33" t="str">
        <f>IF(Eksplikatsioon!J240=0,"",Eksplikatsioon!J240)</f>
        <v>Ainukasutuses pind</v>
      </c>
      <c r="H239" s="33" t="str">
        <f>IF(Eksplikatsioon!K240=0,"",Eksplikatsioon!K240)</f>
        <v>Aktiivne vakantsus</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04</v>
      </c>
      <c r="B240" s="77">
        <f>IF(Eksplikatsioon!B241=0,"",Eksplikatsioon!B241)</f>
        <v>241</v>
      </c>
      <c r="C240" s="33" t="str">
        <f>IF(Eksplikatsioon!C241=0,"",Eksplikatsioon!C241)</f>
        <v>ÜÜRITAV PIND</v>
      </c>
      <c r="D240" s="33" t="str">
        <f>IF(Eksplikatsioon!D241=0,"",Eksplikatsioon!D241)</f>
        <v>WC</v>
      </c>
      <c r="E240" s="75">
        <f>IF(Eksplikatsioon!F241=0,"",Eksplikatsioon!F241)</f>
        <v>1.7</v>
      </c>
      <c r="F240" s="33" t="str">
        <f>IF(Eksplikatsioon!H241=0,"",Eksplikatsioon!H241)</f>
        <v/>
      </c>
      <c r="G240" s="33" t="str">
        <f>IF(Eksplikatsioon!J241=0,"",Eksplikatsioon!J241)</f>
        <v>Ainukasutuses pind</v>
      </c>
      <c r="H240" s="33" t="str">
        <f>IF(Eksplikatsioon!K241=0,"",Eksplikatsioon!K241)</f>
        <v>Aktiivne vakantsus</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04</v>
      </c>
      <c r="B241" s="77">
        <f>IF(Eksplikatsioon!B242=0,"",Eksplikatsioon!B242)</f>
        <v>242</v>
      </c>
      <c r="C241" s="33" t="str">
        <f>IF(Eksplikatsioon!C242=0,"",Eksplikatsioon!C242)</f>
        <v>ÜÜRITAV PIND</v>
      </c>
      <c r="D241" s="33" t="str">
        <f>IF(Eksplikatsioon!D242=0,"",Eksplikatsioon!D242)</f>
        <v>WC</v>
      </c>
      <c r="E241" s="75">
        <f>IF(Eksplikatsioon!F242=0,"",Eksplikatsioon!F242)</f>
        <v>3.1</v>
      </c>
      <c r="F241" s="33" t="str">
        <f>IF(Eksplikatsioon!H242=0,"",Eksplikatsioon!H242)</f>
        <v/>
      </c>
      <c r="G241" s="33" t="str">
        <f>IF(Eksplikatsioon!J242=0,"",Eksplikatsioon!J242)</f>
        <v>Ainukasutuses pind</v>
      </c>
      <c r="H241" s="33" t="str">
        <f>IF(Eksplikatsioon!K242=0,"",Eksplikatsioon!K242)</f>
        <v>Aktiivne vakantsus</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04</v>
      </c>
      <c r="B242" s="77">
        <f>IF(Eksplikatsioon!B243=0,"",Eksplikatsioon!B243)</f>
        <v>243</v>
      </c>
      <c r="C242" s="33" t="str">
        <f>IF(Eksplikatsioon!C243=0,"",Eksplikatsioon!C243)</f>
        <v>ÜÜRITAV PIND</v>
      </c>
      <c r="D242" s="33" t="str">
        <f>IF(Eksplikatsioon!D243=0,"",Eksplikatsioon!D243)</f>
        <v>Koridor</v>
      </c>
      <c r="E242" s="75">
        <f>IF(Eksplikatsioon!F243=0,"",Eksplikatsioon!F243)</f>
        <v>3.9</v>
      </c>
      <c r="F242" s="33" t="str">
        <f>IF(Eksplikatsioon!H243=0,"",Eksplikatsioon!H243)</f>
        <v/>
      </c>
      <c r="G242" s="33" t="str">
        <f>IF(Eksplikatsioon!J243=0,"",Eksplikatsioon!J243)</f>
        <v>Ainukasutuses pind</v>
      </c>
      <c r="H242" s="33" t="str">
        <f>IF(Eksplikatsioon!K243=0,"",Eksplikatsioon!K243)</f>
        <v>Aktiivne vakantsus</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04</v>
      </c>
      <c r="B243" s="77">
        <f>IF(Eksplikatsioon!B244=0,"",Eksplikatsioon!B244)</f>
        <v>244</v>
      </c>
      <c r="C243" s="33" t="str">
        <f>IF(Eksplikatsioon!C244=0,"",Eksplikatsioon!C244)</f>
        <v>ÜÜRITAV PIND</v>
      </c>
      <c r="D243" s="33" t="str">
        <f>IF(Eksplikatsioon!D244=0,"",Eksplikatsioon!D244)</f>
        <v>Pesuruum</v>
      </c>
      <c r="E243" s="75">
        <f>IF(Eksplikatsioon!F244=0,"",Eksplikatsioon!F244)</f>
        <v>7</v>
      </c>
      <c r="F243" s="33" t="str">
        <f>IF(Eksplikatsioon!H244=0,"",Eksplikatsioon!H244)</f>
        <v/>
      </c>
      <c r="G243" s="33" t="str">
        <f>IF(Eksplikatsioon!J244=0,"",Eksplikatsioon!J244)</f>
        <v>Ainukasutuses pind</v>
      </c>
      <c r="H243" s="33" t="str">
        <f>IF(Eksplikatsioon!K244=0,"",Eksplikatsioon!K244)</f>
        <v>Aktiivne vakantsus</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04</v>
      </c>
      <c r="B244" s="77">
        <f>IF(Eksplikatsioon!B245=0,"",Eksplikatsioon!B245)</f>
        <v>245</v>
      </c>
      <c r="C244" s="33" t="str">
        <f>IF(Eksplikatsioon!C245=0,"",Eksplikatsioon!C245)</f>
        <v>ÜÜRITAV PIND</v>
      </c>
      <c r="D244" s="33" t="str">
        <f>IF(Eksplikatsioon!D245=0,"",Eksplikatsioon!D245)</f>
        <v>WC</v>
      </c>
      <c r="E244" s="75">
        <f>IF(Eksplikatsioon!F245=0,"",Eksplikatsioon!F245)</f>
        <v>1.7</v>
      </c>
      <c r="F244" s="33" t="str">
        <f>IF(Eksplikatsioon!H245=0,"",Eksplikatsioon!H245)</f>
        <v/>
      </c>
      <c r="G244" s="33" t="str">
        <f>IF(Eksplikatsioon!J245=0,"",Eksplikatsioon!J245)</f>
        <v>Ainukasutuses pind</v>
      </c>
      <c r="H244" s="33" t="str">
        <f>IF(Eksplikatsioon!K245=0,"",Eksplikatsioon!K245)</f>
        <v>Aktiivne vakantsus</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04</v>
      </c>
      <c r="B245" s="77">
        <f>IF(Eksplikatsioon!B246=0,"",Eksplikatsioon!B246)</f>
        <v>246</v>
      </c>
      <c r="C245" s="33" t="str">
        <f>IF(Eksplikatsioon!C246=0,"",Eksplikatsioon!C246)</f>
        <v>ÜÜRITAV PIND</v>
      </c>
      <c r="D245" s="33" t="str">
        <f>IF(Eksplikatsioon!D246=0,"",Eksplikatsioon!D246)</f>
        <v>WC</v>
      </c>
      <c r="E245" s="75">
        <f>IF(Eksplikatsioon!F246=0,"",Eksplikatsioon!F246)</f>
        <v>1.7</v>
      </c>
      <c r="F245" s="33" t="str">
        <f>IF(Eksplikatsioon!H246=0,"",Eksplikatsioon!H246)</f>
        <v/>
      </c>
      <c r="G245" s="33" t="str">
        <f>IF(Eksplikatsioon!J246=0,"",Eksplikatsioon!J246)</f>
        <v>Ainukasutuses pind</v>
      </c>
      <c r="H245" s="33" t="str">
        <f>IF(Eksplikatsioon!K246=0,"",Eksplikatsioon!K246)</f>
        <v>Aktiivne vakantsus</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04</v>
      </c>
      <c r="B246" s="77">
        <f>IF(Eksplikatsioon!B247=0,"",Eksplikatsioon!B247)</f>
        <v>247</v>
      </c>
      <c r="C246" s="33" t="str">
        <f>IF(Eksplikatsioon!C247=0,"",Eksplikatsioon!C247)</f>
        <v>ÜÜRITAV PIND</v>
      </c>
      <c r="D246" s="33" t="str">
        <f>IF(Eksplikatsioon!D247=0,"",Eksplikatsioon!D247)</f>
        <v>WC</v>
      </c>
      <c r="E246" s="75">
        <f>IF(Eksplikatsioon!F247=0,"",Eksplikatsioon!F247)</f>
        <v>3.2</v>
      </c>
      <c r="F246" s="33" t="str">
        <f>IF(Eksplikatsioon!H247=0,"",Eksplikatsioon!H247)</f>
        <v/>
      </c>
      <c r="G246" s="33" t="str">
        <f>IF(Eksplikatsioon!J247=0,"",Eksplikatsioon!J247)</f>
        <v>Ainukasutuses pind</v>
      </c>
      <c r="H246" s="33" t="str">
        <f>IF(Eksplikatsioon!K247=0,"",Eksplikatsioon!K247)</f>
        <v>Aktiivne vakantsus</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04</v>
      </c>
      <c r="B247" s="77">
        <f>IF(Eksplikatsioon!B248=0,"",Eksplikatsioon!B248)</f>
        <v>248</v>
      </c>
      <c r="C247" s="33" t="str">
        <f>IF(Eksplikatsioon!C248=0,"",Eksplikatsioon!C248)</f>
        <v>ÜÜRITAV PIND</v>
      </c>
      <c r="D247" s="33" t="str">
        <f>IF(Eksplikatsioon!D248=0,"",Eksplikatsioon!D248)</f>
        <v>Hoiuruum/Ladu</v>
      </c>
      <c r="E247" s="75">
        <f>IF(Eksplikatsioon!F248=0,"",Eksplikatsioon!F248)</f>
        <v>9.9</v>
      </c>
      <c r="F247" s="33" t="str">
        <f>IF(Eksplikatsioon!H248=0,"",Eksplikatsioon!H248)</f>
        <v/>
      </c>
      <c r="G247" s="33" t="str">
        <f>IF(Eksplikatsioon!J248=0,"",Eksplikatsioon!J248)</f>
        <v>Ainukasutuses pind</v>
      </c>
      <c r="H247" s="33" t="str">
        <f>IF(Eksplikatsioon!K248=0,"",Eksplikatsioon!K248)</f>
        <v>Aktiivne vakantsus</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04</v>
      </c>
      <c r="B248" s="77">
        <f>IF(Eksplikatsioon!B249=0,"",Eksplikatsioon!B249)</f>
        <v>249</v>
      </c>
      <c r="C248" s="33" t="str">
        <f>IF(Eksplikatsioon!C249=0,"",Eksplikatsioon!C249)</f>
        <v>ÜÜRITAV PIND</v>
      </c>
      <c r="D248" s="33" t="str">
        <f>IF(Eksplikatsioon!D249=0,"",Eksplikatsioon!D249)</f>
        <v>Kabinet/Büroo</v>
      </c>
      <c r="E248" s="75">
        <f>IF(Eksplikatsioon!F249=0,"",Eksplikatsioon!F249)</f>
        <v>19.7</v>
      </c>
      <c r="F248" s="33" t="str">
        <f>IF(Eksplikatsioon!H249=0,"",Eksplikatsioon!H249)</f>
        <v/>
      </c>
      <c r="G248" s="33" t="str">
        <f>IF(Eksplikatsioon!J249=0,"",Eksplikatsioon!J249)</f>
        <v>Ainukasutuses pind</v>
      </c>
      <c r="H248" s="33" t="str">
        <f>IF(Eksplikatsioon!K249=0,"",Eksplikatsioon!K249)</f>
        <v>Aktiivne vakantsus</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04</v>
      </c>
      <c r="B249" s="77">
        <f>IF(Eksplikatsioon!B250=0,"",Eksplikatsioon!B250)</f>
        <v>250</v>
      </c>
      <c r="C249" s="33" t="str">
        <f>IF(Eksplikatsioon!C250=0,"",Eksplikatsioon!C250)</f>
        <v>ÜÜRITAV PIND</v>
      </c>
      <c r="D249" s="33" t="str">
        <f>IF(Eksplikatsioon!D250=0,"",Eksplikatsioon!D250)</f>
        <v>Kabinet/Büroo</v>
      </c>
      <c r="E249" s="75">
        <f>IF(Eksplikatsioon!F250=0,"",Eksplikatsioon!F250)</f>
        <v>14.7</v>
      </c>
      <c r="F249" s="33" t="str">
        <f>IF(Eksplikatsioon!H250=0,"",Eksplikatsioon!H250)</f>
        <v/>
      </c>
      <c r="G249" s="33" t="str">
        <f>IF(Eksplikatsioon!J250=0,"",Eksplikatsioon!J250)</f>
        <v>Ainukasutuses pind</v>
      </c>
      <c r="H249" s="33" t="str">
        <f>IF(Eksplikatsioon!K250=0,"",Eksplikatsioon!K250)</f>
        <v>Aktiivne vakantsus</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04</v>
      </c>
      <c r="B250" s="77">
        <f>IF(Eksplikatsioon!B251=0,"",Eksplikatsioon!B251)</f>
        <v>251</v>
      </c>
      <c r="C250" s="33" t="str">
        <f>IF(Eksplikatsioon!C251=0,"",Eksplikatsioon!C251)</f>
        <v>ÜÜRITAV PIND</v>
      </c>
      <c r="D250" s="33" t="str">
        <f>IF(Eksplikatsioon!D251=0,"",Eksplikatsioon!D251)</f>
        <v>Kabinet/Büroo</v>
      </c>
      <c r="E250" s="75">
        <f>IF(Eksplikatsioon!F251=0,"",Eksplikatsioon!F251)</f>
        <v>20.2</v>
      </c>
      <c r="F250" s="33" t="str">
        <f>IF(Eksplikatsioon!H251=0,"",Eksplikatsioon!H251)</f>
        <v/>
      </c>
      <c r="G250" s="33" t="str">
        <f>IF(Eksplikatsioon!J251=0,"",Eksplikatsioon!J251)</f>
        <v>Ainukasutuses pind</v>
      </c>
      <c r="H250" s="33" t="str">
        <f>IF(Eksplikatsioon!K251=0,"",Eksplikatsioon!K251)</f>
        <v>Aktiivne vakantsus</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04</v>
      </c>
      <c r="B251" s="77">
        <f>IF(Eksplikatsioon!B252=0,"",Eksplikatsioon!B252)</f>
        <v>252</v>
      </c>
      <c r="C251" s="33" t="str">
        <f>IF(Eksplikatsioon!C252=0,"",Eksplikatsioon!C252)</f>
        <v>ÜÜRITAV PIND</v>
      </c>
      <c r="D251" s="33" t="str">
        <f>IF(Eksplikatsioon!D252=0,"",Eksplikatsioon!D252)</f>
        <v>Koridor</v>
      </c>
      <c r="E251" s="75">
        <f>IF(Eksplikatsioon!F252=0,"",Eksplikatsioon!F252)</f>
        <v>36.9</v>
      </c>
      <c r="F251" s="33" t="str">
        <f>IF(Eksplikatsioon!H252=0,"",Eksplikatsioon!H252)</f>
        <v/>
      </c>
      <c r="G251" s="33" t="str">
        <f>IF(Eksplikatsioon!J252=0,"",Eksplikatsioon!J252)</f>
        <v>Ainukasutuses pind</v>
      </c>
      <c r="H251" s="33" t="str">
        <f>IF(Eksplikatsioon!K252=0,"",Eksplikatsioon!K252)</f>
        <v>Aktiivne vakantsus</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04</v>
      </c>
      <c r="B252" s="77">
        <f>IF(Eksplikatsioon!B253=0,"",Eksplikatsioon!B253)</f>
        <v>253</v>
      </c>
      <c r="C252" s="33" t="str">
        <f>IF(Eksplikatsioon!C253=0,"",Eksplikatsioon!C253)</f>
        <v>TEHNOPIND</v>
      </c>
      <c r="D252" s="33" t="str">
        <f>IF(Eksplikatsioon!D253=0,"",Eksplikatsioon!D253)</f>
        <v>Hoolderuum</v>
      </c>
      <c r="E252" s="75">
        <f>IF(Eksplikatsioon!F253=0,"",Eksplikatsioon!F253)</f>
        <v>3.1</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04</v>
      </c>
      <c r="B253" s="77">
        <f>IF(Eksplikatsioon!B254=0,"",Eksplikatsioon!B254)</f>
        <v>254</v>
      </c>
      <c r="C253" s="33" t="str">
        <f>IF(Eksplikatsioon!C254=0,"",Eksplikatsioon!C254)</f>
        <v>ÜÜRITAV PIND</v>
      </c>
      <c r="D253" s="33" t="str">
        <f>IF(Eksplikatsioon!D254=0,"",Eksplikatsioon!D254)</f>
        <v>Kabinet/Büroo</v>
      </c>
      <c r="E253" s="75">
        <f>IF(Eksplikatsioon!F254=0,"",Eksplikatsioon!F254)</f>
        <v>12.8</v>
      </c>
      <c r="F253" s="33" t="str">
        <f>IF(Eksplikatsioon!H254=0,"",Eksplikatsioon!H254)</f>
        <v/>
      </c>
      <c r="G253" s="33" t="str">
        <f>IF(Eksplikatsioon!J254=0,"",Eksplikatsioon!J254)</f>
        <v>Ainukasutuses pind</v>
      </c>
      <c r="H253" s="33" t="str">
        <f>IF(Eksplikatsioon!K254=0,"",Eksplikatsioon!K254)</f>
        <v>Aktiivne vakantsus</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04</v>
      </c>
      <c r="B254" s="77">
        <f>IF(Eksplikatsioon!B255=0,"",Eksplikatsioon!B255)</f>
        <v>255</v>
      </c>
      <c r="C254" s="33" t="str">
        <f>IF(Eksplikatsioon!C255=0,"",Eksplikatsioon!C255)</f>
        <v>ÜÜRITAV PIND</v>
      </c>
      <c r="D254" s="33" t="str">
        <f>IF(Eksplikatsioon!D255=0,"",Eksplikatsioon!D255)</f>
        <v>Kabinet/Büroo</v>
      </c>
      <c r="E254" s="75">
        <f>IF(Eksplikatsioon!F255=0,"",Eksplikatsioon!F255)</f>
        <v>21.9</v>
      </c>
      <c r="F254" s="33" t="str">
        <f>IF(Eksplikatsioon!H255=0,"",Eksplikatsioon!H255)</f>
        <v/>
      </c>
      <c r="G254" s="33" t="str">
        <f>IF(Eksplikatsioon!J255=0,"",Eksplikatsioon!J255)</f>
        <v>Ainukasutuses pind</v>
      </c>
      <c r="H254" s="33" t="str">
        <f>IF(Eksplikatsioon!K255=0,"",Eksplikatsioon!K255)</f>
        <v>Aktiivne vakantsus</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04</v>
      </c>
      <c r="B255" s="77">
        <f>IF(Eksplikatsioon!B256=0,"",Eksplikatsioon!B256)</f>
        <v>256</v>
      </c>
      <c r="C255" s="33" t="str">
        <f>IF(Eksplikatsioon!C256=0,"",Eksplikatsioon!C256)</f>
        <v>ÜÜRITAV PIND</v>
      </c>
      <c r="D255" s="33" t="str">
        <f>IF(Eksplikatsioon!D256=0,"",Eksplikatsioon!D256)</f>
        <v>Kabinet/Büroo</v>
      </c>
      <c r="E255" s="75">
        <f>IF(Eksplikatsioon!F256=0,"",Eksplikatsioon!F256)</f>
        <v>8.6999999999999993</v>
      </c>
      <c r="F255" s="33" t="str">
        <f>IF(Eksplikatsioon!H256=0,"",Eksplikatsioon!H256)</f>
        <v/>
      </c>
      <c r="G255" s="33" t="str">
        <f>IF(Eksplikatsioon!J256=0,"",Eksplikatsioon!J256)</f>
        <v>Ainukasutuses pind</v>
      </c>
      <c r="H255" s="33" t="str">
        <f>IF(Eksplikatsioon!K256=0,"",Eksplikatsioon!K256)</f>
        <v>Aktiivne vakantsus</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04</v>
      </c>
      <c r="B256" s="77">
        <f>IF(Eksplikatsioon!B257=0,"",Eksplikatsioon!B257)</f>
        <v>257</v>
      </c>
      <c r="C256" s="33" t="str">
        <f>IF(Eksplikatsioon!C257=0,"",Eksplikatsioon!C257)</f>
        <v>ÜÜRITAV PIND</v>
      </c>
      <c r="D256" s="33" t="str">
        <f>IF(Eksplikatsioon!D257=0,"",Eksplikatsioon!D257)</f>
        <v>Kabinet/Büroo</v>
      </c>
      <c r="E256" s="75">
        <f>IF(Eksplikatsioon!F257=0,"",Eksplikatsioon!F257)</f>
        <v>25.8</v>
      </c>
      <c r="F256" s="33" t="str">
        <f>IF(Eksplikatsioon!H257=0,"",Eksplikatsioon!H257)</f>
        <v/>
      </c>
      <c r="G256" s="33" t="str">
        <f>IF(Eksplikatsioon!J257=0,"",Eksplikatsioon!J257)</f>
        <v>Ainukasutuses pind</v>
      </c>
      <c r="H256" s="33" t="str">
        <f>IF(Eksplikatsioon!K257=0,"",Eksplikatsioon!K257)</f>
        <v>Aktiivne vakantsus</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04</v>
      </c>
      <c r="B257" s="77">
        <f>IF(Eksplikatsioon!B258=0,"",Eksplikatsioon!B258)</f>
        <v>258</v>
      </c>
      <c r="C257" s="33" t="str">
        <f>IF(Eksplikatsioon!C258=0,"",Eksplikatsioon!C258)</f>
        <v>ÜÜRITAV PIND</v>
      </c>
      <c r="D257" s="33" t="str">
        <f>IF(Eksplikatsioon!D258=0,"",Eksplikatsioon!D258)</f>
        <v>Kabinet/Büroo</v>
      </c>
      <c r="E257" s="75">
        <f>IF(Eksplikatsioon!F258=0,"",Eksplikatsioon!F258)</f>
        <v>26</v>
      </c>
      <c r="F257" s="33" t="str">
        <f>IF(Eksplikatsioon!H258=0,"",Eksplikatsioon!H258)</f>
        <v/>
      </c>
      <c r="G257" s="33" t="str">
        <f>IF(Eksplikatsioon!J258=0,"",Eksplikatsioon!J258)</f>
        <v>Ainukasutuses pind</v>
      </c>
      <c r="H257" s="33" t="str">
        <f>IF(Eksplikatsioon!K258=0,"",Eksplikatsioon!K258)</f>
        <v>Aktiivne vakantsus</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04</v>
      </c>
      <c r="B258" s="77">
        <f>IF(Eksplikatsioon!B259=0,"",Eksplikatsioon!B259)</f>
        <v>259</v>
      </c>
      <c r="C258" s="33" t="str">
        <f>IF(Eksplikatsioon!C259=0,"",Eksplikatsioon!C259)</f>
        <v>ÜÜRITAV PIND</v>
      </c>
      <c r="D258" s="33" t="str">
        <f>IF(Eksplikatsioon!D259=0,"",Eksplikatsioon!D259)</f>
        <v>Kabinet/Büroo</v>
      </c>
      <c r="E258" s="75">
        <f>IF(Eksplikatsioon!F259=0,"",Eksplikatsioon!F259)</f>
        <v>26.8</v>
      </c>
      <c r="F258" s="33" t="str">
        <f>IF(Eksplikatsioon!H259=0,"",Eksplikatsioon!H259)</f>
        <v/>
      </c>
      <c r="G258" s="33" t="str">
        <f>IF(Eksplikatsioon!J259=0,"",Eksplikatsioon!J259)</f>
        <v>Ainukasutuses pind</v>
      </c>
      <c r="H258" s="33" t="str">
        <f>IF(Eksplikatsioon!K259=0,"",Eksplikatsioon!K259)</f>
        <v>Aktiivne vakantsus</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04</v>
      </c>
      <c r="B259" s="77">
        <f>IF(Eksplikatsioon!B260=0,"",Eksplikatsioon!B260)</f>
        <v>260</v>
      </c>
      <c r="C259" s="33" t="str">
        <f>IF(Eksplikatsioon!C260=0,"",Eksplikatsioon!C260)</f>
        <v>ÜÜRITAV PIND</v>
      </c>
      <c r="D259" s="33" t="str">
        <f>IF(Eksplikatsioon!D260=0,"",Eksplikatsioon!D260)</f>
        <v>Kabinet/Büroo</v>
      </c>
      <c r="E259" s="75">
        <f>IF(Eksplikatsioon!F260=0,"",Eksplikatsioon!F260)</f>
        <v>27.3</v>
      </c>
      <c r="F259" s="33" t="str">
        <f>IF(Eksplikatsioon!H260=0,"",Eksplikatsioon!H260)</f>
        <v/>
      </c>
      <c r="G259" s="33" t="str">
        <f>IF(Eksplikatsioon!J260=0,"",Eksplikatsioon!J260)</f>
        <v>Ainukasutuses pind</v>
      </c>
      <c r="H259" s="33" t="str">
        <f>IF(Eksplikatsioon!K260=0,"",Eksplikatsioon!K260)</f>
        <v>Aktiivne vakantsus</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04</v>
      </c>
      <c r="B260" s="77">
        <f>IF(Eksplikatsioon!B261=0,"",Eksplikatsioon!B261)</f>
        <v>261</v>
      </c>
      <c r="C260" s="33" t="str">
        <f>IF(Eksplikatsioon!C261=0,"",Eksplikatsioon!C261)</f>
        <v>ÜÜRITAV PIND</v>
      </c>
      <c r="D260" s="33" t="str">
        <f>IF(Eksplikatsioon!D261=0,"",Eksplikatsioon!D261)</f>
        <v>Kabinet/Büroo</v>
      </c>
      <c r="E260" s="75">
        <f>IF(Eksplikatsioon!F261=0,"",Eksplikatsioon!F261)</f>
        <v>13.4</v>
      </c>
      <c r="F260" s="33" t="str">
        <f>IF(Eksplikatsioon!H261=0,"",Eksplikatsioon!H261)</f>
        <v/>
      </c>
      <c r="G260" s="33" t="str">
        <f>IF(Eksplikatsioon!J261=0,"",Eksplikatsioon!J261)</f>
        <v>Ainukasutuses pind</v>
      </c>
      <c r="H260" s="33" t="str">
        <f>IF(Eksplikatsioon!K261=0,"",Eksplikatsioon!K261)</f>
        <v>Aktiivne vakantsus</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04</v>
      </c>
      <c r="B261" s="77">
        <f>IF(Eksplikatsioon!B262=0,"",Eksplikatsioon!B262)</f>
        <v>262</v>
      </c>
      <c r="C261" s="33" t="str">
        <f>IF(Eksplikatsioon!C262=0,"",Eksplikatsioon!C262)</f>
        <v>ÜÜRITAV PIND</v>
      </c>
      <c r="D261" s="33" t="str">
        <f>IF(Eksplikatsioon!D262=0,"",Eksplikatsioon!D262)</f>
        <v>Kabinet/Büroo</v>
      </c>
      <c r="E261" s="75">
        <f>IF(Eksplikatsioon!F262=0,"",Eksplikatsioon!F262)</f>
        <v>22.6</v>
      </c>
      <c r="F261" s="33" t="str">
        <f>IF(Eksplikatsioon!H262=0,"",Eksplikatsioon!H262)</f>
        <v/>
      </c>
      <c r="G261" s="33" t="str">
        <f>IF(Eksplikatsioon!J262=0,"",Eksplikatsioon!J262)</f>
        <v>Ainukasutuses pind</v>
      </c>
      <c r="H261" s="33" t="str">
        <f>IF(Eksplikatsioon!K262=0,"",Eksplikatsioon!K262)</f>
        <v>Aktiivne vakantsus</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04</v>
      </c>
      <c r="B262" s="77">
        <f>IF(Eksplikatsioon!B263=0,"",Eksplikatsioon!B263)</f>
        <v>263</v>
      </c>
      <c r="C262" s="33" t="str">
        <f>IF(Eksplikatsioon!C263=0,"",Eksplikatsioon!C263)</f>
        <v>VERTIKAALSETE ÜHENDUSTEEDE PIND</v>
      </c>
      <c r="D262" s="33" t="str">
        <f>IF(Eksplikatsioon!D263=0,"",Eksplikatsioon!D263)</f>
        <v>Trepp/Trepikoda</v>
      </c>
      <c r="E262" s="75">
        <f>IF(Eksplikatsioon!F263=0,"",Eksplikatsioon!F263)</f>
        <v>12.2</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04</v>
      </c>
      <c r="B263" s="77">
        <f>IF(Eksplikatsioon!B264=0,"",Eksplikatsioon!B264)</f>
        <v>264</v>
      </c>
      <c r="C263" s="33" t="str">
        <f>IF(Eksplikatsioon!C264=0,"",Eksplikatsioon!C264)</f>
        <v>TEHNOPIND</v>
      </c>
      <c r="D263" s="33" t="str">
        <f>IF(Eksplikatsioon!D264=0,"",Eksplikatsioon!D264)</f>
        <v>Hoolderuum</v>
      </c>
      <c r="E263" s="75">
        <f>IF(Eksplikatsioon!F264=0,"",Eksplikatsioon!F264)</f>
        <v>10</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05</v>
      </c>
      <c r="B264" s="77">
        <f>IF(Eksplikatsioon!B265=0,"",Eksplikatsioon!B265)</f>
        <v>265</v>
      </c>
      <c r="C264" s="33" t="str">
        <f>IF(Eksplikatsioon!C265=0,"",Eksplikatsioon!C265)</f>
        <v>VERTIKAALSETE ÜHENDUSTEEDE PIND</v>
      </c>
      <c r="D264" s="33" t="str">
        <f>IF(Eksplikatsioon!D265=0,"",Eksplikatsioon!D265)</f>
        <v>Trepp/Trepikoda</v>
      </c>
      <c r="E264" s="75">
        <f>IF(Eksplikatsioon!F265=0,"",Eksplikatsioon!F265)</f>
        <v>12.2</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05</v>
      </c>
      <c r="B265" s="77">
        <f>IF(Eksplikatsioon!B266=0,"",Eksplikatsioon!B266)</f>
        <v>266</v>
      </c>
      <c r="C265" s="33" t="str">
        <f>IF(Eksplikatsioon!C266=0,"",Eksplikatsioon!C266)</f>
        <v>TEHNOPIND</v>
      </c>
      <c r="D265" s="33" t="str">
        <f>IF(Eksplikatsioon!D266=0,"",Eksplikatsioon!D266)</f>
        <v>Vent ruum</v>
      </c>
      <c r="E265" s="75">
        <f>IF(Eksplikatsioon!F266=0,"",Eksplikatsioon!F266)</f>
        <v>27.4</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05</v>
      </c>
      <c r="B266" s="77">
        <f>IF(Eksplikatsioon!B267=0,"",Eksplikatsioon!B267)</f>
        <v>267</v>
      </c>
      <c r="C266" s="33" t="str">
        <f>IF(Eksplikatsioon!C267=0,"",Eksplikatsioon!C267)</f>
        <v>VERTIKAALSETE ÜHENDUSTEEDE PIND</v>
      </c>
      <c r="D266" s="33" t="str">
        <f>IF(Eksplikatsioon!D267=0,"",Eksplikatsioon!D267)</f>
        <v>Trepp/Trepikoda</v>
      </c>
      <c r="E266" s="75">
        <f>IF(Eksplikatsioon!F267=0,"",Eksplikatsioon!F267)</f>
        <v>12.2</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zGelWlcUaHXKV2i/SwFCWgcY49jRb9GekpntVCl5nBKm4duTE1mddqT7DrQ+87DOvmrEeN+3RN99QUzZnmG4Lg==" saltValue="Kq61c4RJ/2K4bexmgsS1gg==" spinCount="100000" sheet="1" autoFilter="0"/>
  <autoFilter ref="A2:I1002" xr:uid="{00000000-0009-0000-0000-000007000000}"/>
  <conditionalFormatting sqref="AW3:BD48">
    <cfRule type="expression" dxfId="61" priority="2">
      <formula>AND($AW3&lt;&gt;"",$BF3="")</formula>
    </cfRule>
    <cfRule type="expression" dxfId="60" priority="3">
      <formula>$AW3&lt;&gt;""</formula>
    </cfRule>
  </conditionalFormatting>
  <conditionalFormatting sqref="BF3:BG50">
    <cfRule type="expression" dxfId="59"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2" t="s">
        <v>64</v>
      </c>
    </row>
    <row r="4" spans="1:3" x14ac:dyDescent="0.25">
      <c r="A4" s="11" t="s">
        <v>166</v>
      </c>
      <c r="B4" s="83" t="s">
        <v>175</v>
      </c>
    </row>
    <row r="5" spans="1:3" x14ac:dyDescent="0.25">
      <c r="A5" s="11" t="s">
        <v>154</v>
      </c>
      <c r="B5" s="62" t="s">
        <v>250</v>
      </c>
    </row>
    <row r="6" spans="1:3" x14ac:dyDescent="0.25">
      <c r="A6" s="11" t="s">
        <v>155</v>
      </c>
      <c r="B6" s="62" t="s">
        <v>251</v>
      </c>
    </row>
    <row r="7" spans="1:3" x14ac:dyDescent="0.25">
      <c r="A7" s="11" t="s">
        <v>156</v>
      </c>
      <c r="B7" s="63">
        <v>42353</v>
      </c>
      <c r="C7" s="37"/>
    </row>
    <row r="11" spans="1:3" x14ac:dyDescent="0.25">
      <c r="A11" s="13" t="s">
        <v>181</v>
      </c>
      <c r="B11" s="13" t="s">
        <v>186</v>
      </c>
      <c r="C11" s="14"/>
    </row>
    <row r="12" spans="1:3" ht="18" x14ac:dyDescent="0.25">
      <c r="A12" s="15" t="s">
        <v>184</v>
      </c>
      <c r="B12" s="64">
        <f>Eksplikatsioon_summad!B4</f>
        <v>1174.3</v>
      </c>
      <c r="C12" s="14"/>
    </row>
    <row r="13" spans="1:3" ht="18" x14ac:dyDescent="0.25">
      <c r="A13" s="15" t="s">
        <v>185</v>
      </c>
      <c r="B13" s="64">
        <f>Eksplikatsioon_summad!B5</f>
        <v>4072.7</v>
      </c>
      <c r="C13" s="14"/>
    </row>
    <row r="14" spans="1:3" ht="18" x14ac:dyDescent="0.25">
      <c r="A14" s="15" t="s">
        <v>217</v>
      </c>
      <c r="B14" s="64">
        <f>Eksplikatsioon_summad!B6</f>
        <v>0</v>
      </c>
      <c r="C14" s="14"/>
    </row>
    <row r="15" spans="1:3" ht="18" x14ac:dyDescent="0.25">
      <c r="A15" s="15" t="s">
        <v>218</v>
      </c>
      <c r="B15" s="64">
        <f>Eksplikatsioon_summad!B7</f>
        <v>3711.0999999999995</v>
      </c>
      <c r="C15" s="14"/>
    </row>
    <row r="16" spans="1:3" ht="18" x14ac:dyDescent="0.25">
      <c r="A16" s="15" t="s">
        <v>219</v>
      </c>
      <c r="B16" s="70">
        <f>Eksplikatsioon_summad!B8</f>
        <v>4799.0999999999995</v>
      </c>
    </row>
    <row r="17" spans="1:2" ht="18" x14ac:dyDescent="0.25">
      <c r="A17" s="15" t="s">
        <v>220</v>
      </c>
      <c r="B17" s="70">
        <f>Eksplikatsioon_summad!B9</f>
        <v>5546.2000000000007</v>
      </c>
    </row>
    <row r="18" spans="1:2" ht="18" x14ac:dyDescent="0.25">
      <c r="A18" s="61" t="s">
        <v>245</v>
      </c>
      <c r="B18" s="70">
        <f>Eksplikatsioon_summad!B10</f>
        <v>16749</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58"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Endla tn 8, Tallinn</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1174.3</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4072.7</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3711.0999999999995</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4799.0999999999995</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5546.2000000000007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v>16749</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4">
        <f>IF(A14="","",SUMIFS(Eksplikatsioon!F:F,Eksplikatsioon!A:A,AC14,Eksplikatsioon!C:C,Tabelid!E2))</f>
        <v>474.6</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4">
        <f>IF(A15="","",SUMIFS(Eksplikatsioon!F:F,Eksplikatsioon!A:A,AC15,Eksplikatsioon!C:C,Tabelid!E3))</f>
        <v>18.399999999999999</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4">
        <f>IF(A16="","",SUMIFS(Eksplikatsioon!F:F,Eksplikatsioon!A:A,AC16,Eksplikatsioon!C:C,Tabelid!E4))</f>
        <v>136.19999999999999</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4">
        <f>IF(A17="","",SUM(B14:B16)+B22)</f>
        <v>629.20000000000005</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2">
        <v>1002.3</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2">
        <v>1214.5</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4">
        <f>IF(A24="","",SUMIFS(Eksplikatsioon!F:F,Eksplikatsioon!A:A,AC24,Eksplikatsioon!C:C,Tabelid!E12))</f>
        <v>872.50000000000011</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4">
        <f>IF(A25="","",SUMIFS(Eksplikatsioon!F:F,Eksplikatsioon!A:A,AC25,Eksplikatsioon!C:C,Tabelid!E13))</f>
        <v>30.9</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4">
        <f>IF(A26="","",SUMIFS(Eksplikatsioon!F:F,Eksplikatsioon!A:A,AC26,Eksplikatsioon!C:C,Tabelid!E14))</f>
        <v>1.7</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4">
        <f>IF(A27="","",SUM(B24:B26)+B32)</f>
        <v>905.10000000000014</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2">
        <v>1026.5999999999999</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2">
        <v>1174.3</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4">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4">
        <f>IF(A34="","",SUMIFS(Eksplikatsioon!F:F,Eksplikatsioon!A:A,AC34,Eksplikatsioon!C:C,Tabelid!E22))</f>
        <v>879.79999999999973</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4">
        <f>IF(A35="","",SUMIFS(Eksplikatsioon!F:F,Eksplikatsioon!A:A,AC35,Eksplikatsioon!C:C,Tabelid!E23))</f>
        <v>36.700000000000003</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4">
        <f>IF(A36="","",SUMIFS(Eksplikatsioon!F:F,Eksplikatsioon!A:A,AC36,Eksplikatsioon!C:C,Tabelid!E24))</f>
        <v>5.0999999999999996</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4">
        <f>IF(A37="","",SUM(B34:B36)+B42)</f>
        <v>921.5999999999998</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2">
        <v>1006.8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2">
        <v>1146.4000000000001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4">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4">
        <f>IF(A44="","",SUMIFS(Eksplikatsioon!F:F,Eksplikatsioon!A:A,AC44,Eksplikatsioon!C:C,Tabelid!E32))</f>
        <v>880.5999999999998</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4">
        <f>IF(A45="","",SUMIFS(Eksplikatsioon!F:F,Eksplikatsioon!A:A,AC45,Eksplikatsioon!C:C,Tabelid!E33))</f>
        <v>37.6</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4">
        <f>IF(A46="","",SUMIFS(Eksplikatsioon!F:F,Eksplikatsioon!A:A,AC46,Eksplikatsioon!C:C,Tabelid!E34))</f>
        <v>5.6</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4">
        <f>IF(A47="","",SUM(B44:B46)+B52)</f>
        <v>923.79999999999984</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2">
        <v>1011.6</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2">
        <v>1146.4000000000001</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4">
        <f>IF(A54="","",SUMIFS(Eksplikatsioon!F:F,Eksplikatsioon!A:A,AC54,Eksplikatsioon!C:C,Tabelid!E42))</f>
        <v>603.59999999999991</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4">
        <f>IF(A55="","",SUMIFS(Eksplikatsioon!F:F,Eksplikatsioon!A:A,AC55,Eksplikatsioon!C:C,Tabelid!E43))</f>
        <v>24.5</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4">
        <f>IF(A56="","",SUMIFS(Eksplikatsioon!F:F,Eksplikatsioon!A:A,AC56,Eksplikatsioon!C:C,Tabelid!E44))</f>
        <v>13.1</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4">
        <f>IF(A57="","",SUM(B54:B56)+B62)</f>
        <v>641.19999999999993</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2">
        <v>700</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2">
        <v>794.8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4">
        <f>IF(A61="","",SUMIFS(Eksplikatsioon!F:F,Eksplikatsioon!A:A,AC61,Eksplikatsioon!C:C,Tabelid!E49))</f>
        <v>0</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5. Korrus</v>
      </c>
      <c r="C63" s="32"/>
      <c r="AC63" s="33">
        <f>IFERROR(IF(FIND(".",A63)=3,LEFT(A63,2),LEFT(A63,1))*1,"")</f>
        <v>5</v>
      </c>
    </row>
    <row r="64" spans="1:29" x14ac:dyDescent="0.25">
      <c r="A64" s="34" t="str">
        <f>IF(A63="","",Tabelid!D52)</f>
        <v>Korruse üüritav pind (KÜP):</v>
      </c>
      <c r="B64" s="64">
        <f>IF(A64="","",SUMIFS(Eksplikatsioon!F:F,Eksplikatsioon!A:A,AC64,Eksplikatsioon!C:C,Tabelid!E52))</f>
        <v>0</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5</v>
      </c>
    </row>
    <row r="65" spans="1:29" x14ac:dyDescent="0.25">
      <c r="A65" s="34" t="str">
        <f>IF(A64="","",Tabelid!D53)</f>
        <v>Korruse vertikaalsete ühendusteede pind (KÜTP):</v>
      </c>
      <c r="B65" s="64">
        <f>IF(A65="","",SUMIFS(Eksplikatsioon!F:F,Eksplikatsioon!A:A,AC65,Eksplikatsioon!C:C,Tabelid!E53))</f>
        <v>24.4</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f t="shared" ref="AC65:AC72" si="5">AC64</f>
        <v>5</v>
      </c>
    </row>
    <row r="66" spans="1:29" x14ac:dyDescent="0.25">
      <c r="A66" s="34" t="str">
        <f>IF(A65="","",Tabelid!D54)</f>
        <v>Korruse tehnopind (KTRP):</v>
      </c>
      <c r="B66" s="64">
        <f>IF(A66="","",SUMIFS(Eksplikatsioon!F:F,Eksplikatsioon!A:A,AC66,Eksplikatsioon!C:C,Tabelid!E54))</f>
        <v>27.4</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f t="shared" si="5"/>
        <v>5</v>
      </c>
    </row>
    <row r="67" spans="1:29" x14ac:dyDescent="0.25">
      <c r="A67" s="34" t="str">
        <f>IF(A66="","",Tabelid!D55)</f>
        <v>Korruse netopind (KNP):</v>
      </c>
      <c r="B67" s="64">
        <f>IF(A67="","",SUM(B64:B66)+B72)</f>
        <v>51.8</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5"/>
        <v>5</v>
      </c>
    </row>
    <row r="68" spans="1:29" x14ac:dyDescent="0.25">
      <c r="A68" s="34" t="str">
        <f>IF(A67="","",Tabelid!D56)</f>
        <v>Korruse suletud netopind (KSNP):</v>
      </c>
      <c r="B68" s="64">
        <f>IF(A68="","",SUMIFS(Eksplikatsioon!G:G,Eksplikatsioon!A:A,AC68))</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AC67</f>
        <v>5</v>
      </c>
    </row>
    <row r="69" spans="1:29" x14ac:dyDescent="0.25">
      <c r="A69" s="34" t="str">
        <f>IF(A67="","",Tabelid!D57)</f>
        <v>Korruse kasulik pind (KKP):</v>
      </c>
      <c r="B69" s="72">
        <v>51.8</v>
      </c>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f>AC67</f>
        <v>5</v>
      </c>
    </row>
    <row r="70" spans="1:29" x14ac:dyDescent="0.25">
      <c r="A70" s="34" t="str">
        <f>IF(A69="","",Tabelid!D58)</f>
        <v>Korruse brutopind (KBP):</v>
      </c>
      <c r="B70" s="72">
        <v>69.8</v>
      </c>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f t="shared" si="5"/>
        <v>5</v>
      </c>
    </row>
    <row r="71" spans="1:29" x14ac:dyDescent="0.25">
      <c r="A71" s="34" t="str">
        <f>IF(A70="","",Tabelid!D59)</f>
        <v>Korruse avatud netopind (KANP):</v>
      </c>
      <c r="B71" s="64">
        <f>IF(A71="","",SUMIFS(Eksplikatsioon!F:F,Eksplikatsioon!A:A,AC71,Eksplikatsioon!C:C,Tabelid!E59))</f>
        <v>0</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si="5"/>
        <v>5</v>
      </c>
    </row>
    <row r="72" spans="1:29" x14ac:dyDescent="0.25">
      <c r="A72" s="34" t="str">
        <f>IF(A71="","",Tabelid!D60)</f>
        <v>Korruse passiivne vakantsus (KPV):</v>
      </c>
      <c r="B72" s="64">
        <f>IF(A72="","",SUMIFS(Eksplikatsioon!F:F,Eksplikatsioon!A:A,AC72,Eksplikatsioon!C:C,Tabelid!E60))</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5"/>
        <v>5</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5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60" zoomScaleNormal="60" workbookViewId="0">
      <pane ySplit="3" topLeftCell="A62" activePane="bottomLeft" state="frozen"/>
      <selection pane="bottomLeft" activeCell="AL103" sqref="AL103"/>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6"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Endla tn 8, Tallinn</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Sotsiaalkindlustusamet</v>
      </c>
      <c r="P3" s="41" t="str">
        <f t="shared" ref="P3:AG3" ca="1" si="0">IF(INDIRECT("'Lepingu lisa'!R"&amp;COLUMN()-10&amp;"C49",FALSE)="","",INDIRECT("'Lepingu lisa'!R"&amp;COLUMN()-12&amp;"C49",FALSE))</f>
        <v>Riigi Kaitseinvesteeringute Keskus</v>
      </c>
      <c r="Q3" s="41" t="str">
        <f t="shared" ca="1" si="0"/>
        <v>Aktiivne vakantsus</v>
      </c>
      <c r="R3" s="41" t="str">
        <f t="shared" ca="1" si="0"/>
        <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v>1</v>
      </c>
      <c r="C4" s="24" t="s">
        <v>164</v>
      </c>
      <c r="D4" s="24" t="s">
        <v>201</v>
      </c>
      <c r="E4" s="24" t="s">
        <v>53</v>
      </c>
      <c r="F4" s="68">
        <v>10.5</v>
      </c>
      <c r="G4" s="68"/>
      <c r="H4" s="24"/>
      <c r="I4" s="65" t="str">
        <f>LEFT(Tabel1[[#This Row],[Ruumi tüüp (TALO Tüüpruumide nimestik)]],2)</f>
        <v>92</v>
      </c>
      <c r="J4" s="25"/>
      <c r="K4" s="24"/>
      <c r="L4" s="16" t="str">
        <f>IFERROR(VLOOKUP(Tabel1[[#This Row],[Üürnik]],'Lepingu lisa'!$AW$3:$AX$22,2,FALSE),"")</f>
        <v/>
      </c>
      <c r="M4" s="16" t="str">
        <f>IFERROR(VLOOKUP(Tabel1[[#This Row],[Jaotus]],Tabelid!L:M,2,FALSE),"")</f>
        <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v>2</v>
      </c>
      <c r="C5" s="24" t="s">
        <v>202</v>
      </c>
      <c r="D5" s="24" t="s">
        <v>81</v>
      </c>
      <c r="E5" s="24" t="s">
        <v>52</v>
      </c>
      <c r="F5" s="68">
        <v>7.2</v>
      </c>
      <c r="G5" s="68"/>
      <c r="H5" s="24"/>
      <c r="I5" s="65" t="str">
        <f>LEFT(Tabel1[[#This Row],[Ruumi tüüp (TALO Tüüpruumide nimestik)]],2)</f>
        <v>91</v>
      </c>
      <c r="J5" s="25" t="s">
        <v>247</v>
      </c>
      <c r="K5" s="24"/>
      <c r="L5" s="65" t="str">
        <f>IFERROR(VLOOKUP(Tabel1[[#This Row],[Üürnik]],'Lepingu lisa'!$AW$3:$AX$22,2,FALSE),"")</f>
        <v/>
      </c>
      <c r="M5" s="65" t="str">
        <f>IFERROR(VLOOKUP(Tabel1[[#This Row],[Jaotus]],Tabelid!L:M,2,FALSE),"")</f>
        <v>FLOOR</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v>3</v>
      </c>
      <c r="C6" s="24" t="s">
        <v>202</v>
      </c>
      <c r="D6" s="24" t="s">
        <v>81</v>
      </c>
      <c r="E6" s="24" t="s">
        <v>52</v>
      </c>
      <c r="F6" s="68">
        <v>23.5</v>
      </c>
      <c r="G6" s="68"/>
      <c r="H6" s="24"/>
      <c r="I6" s="65" t="str">
        <f>LEFT(Tabel1[[#This Row],[Ruumi tüüp (TALO Tüüpruumide nimestik)]],2)</f>
        <v>91</v>
      </c>
      <c r="J6" s="25" t="s">
        <v>247</v>
      </c>
      <c r="K6" s="24"/>
      <c r="L6" s="65" t="str">
        <f>IFERROR(VLOOKUP(Tabel1[[#This Row],[Üürnik]],'Lepingu lisa'!$AW$3:$AX$22,2,FALSE),"")</f>
        <v/>
      </c>
      <c r="M6" s="65" t="str">
        <f>IFERROR(VLOOKUP(Tabel1[[#This Row],[Jaotus]],Tabelid!L:M,2,FALSE),"")</f>
        <v>FLOOR</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v>4</v>
      </c>
      <c r="C7" s="24" t="s">
        <v>202</v>
      </c>
      <c r="D7" s="24" t="s">
        <v>122</v>
      </c>
      <c r="E7" s="24" t="s">
        <v>25</v>
      </c>
      <c r="F7" s="68">
        <v>29.6</v>
      </c>
      <c r="G7" s="68"/>
      <c r="H7" s="24"/>
      <c r="I7" s="65" t="str">
        <f>LEFT(Tabel1[[#This Row],[Ruumi tüüp (TALO Tüüpruumide nimestik)]],2)</f>
        <v>47</v>
      </c>
      <c r="J7" s="25" t="s">
        <v>190</v>
      </c>
      <c r="K7" s="24" t="s">
        <v>254</v>
      </c>
      <c r="L7" s="65" t="str">
        <f>IFERROR(VLOOKUP(Tabel1[[#This Row],[Üürnik]],'Lepingu lisa'!$AW$3:$AX$22,2,FALSE),"")</f>
        <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v>5</v>
      </c>
      <c r="C8" s="24" t="s">
        <v>202</v>
      </c>
      <c r="D8" s="24" t="s">
        <v>100</v>
      </c>
      <c r="E8" s="24" t="s">
        <v>39</v>
      </c>
      <c r="F8" s="68">
        <v>5.3</v>
      </c>
      <c r="G8" s="68"/>
      <c r="H8" s="24"/>
      <c r="I8" s="65" t="str">
        <f>LEFT(Tabel1[[#This Row],[Ruumi tüüp (TALO Tüüpruumide nimestik)]],2)</f>
        <v>74</v>
      </c>
      <c r="J8" s="25" t="s">
        <v>190</v>
      </c>
      <c r="K8" s="24" t="s">
        <v>254</v>
      </c>
      <c r="L8" s="65" t="str">
        <f>IFERROR(VLOOKUP(Tabel1[[#This Row],[Üürnik]],'Lepingu lisa'!$AW$3:$AX$22,2,FALSE),"")</f>
        <v/>
      </c>
      <c r="M8" s="65"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v>6</v>
      </c>
      <c r="C9" s="24" t="s">
        <v>202</v>
      </c>
      <c r="D9" s="24" t="s">
        <v>84</v>
      </c>
      <c r="E9" s="24" t="s">
        <v>37</v>
      </c>
      <c r="F9" s="68">
        <v>2.5</v>
      </c>
      <c r="G9" s="68"/>
      <c r="H9" s="24"/>
      <c r="I9" s="65" t="str">
        <f>LEFT(Tabel1[[#This Row],[Ruumi tüüp (TALO Tüüpruumide nimestik)]],2)</f>
        <v>72</v>
      </c>
      <c r="J9" s="25" t="s">
        <v>190</v>
      </c>
      <c r="K9" s="24" t="s">
        <v>254</v>
      </c>
      <c r="L9" s="65" t="str">
        <f>IFERROR(VLOOKUP(Tabel1[[#This Row],[Üürnik]],'Lepingu lisa'!$AW$3:$AX$22,2,FALSE),"")</f>
        <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v>7</v>
      </c>
      <c r="C10" s="24" t="s">
        <v>202</v>
      </c>
      <c r="D10" s="24" t="s">
        <v>86</v>
      </c>
      <c r="E10" s="24" t="s">
        <v>36</v>
      </c>
      <c r="F10" s="68">
        <v>5.4</v>
      </c>
      <c r="G10" s="68"/>
      <c r="H10" s="24"/>
      <c r="I10" s="65" t="str">
        <f>LEFT(Tabel1[[#This Row],[Ruumi tüüp (TALO Tüüpruumide nimestik)]],2)</f>
        <v>71</v>
      </c>
      <c r="J10" s="25" t="s">
        <v>190</v>
      </c>
      <c r="K10" s="24" t="s">
        <v>254</v>
      </c>
      <c r="L10" s="65" t="str">
        <f>IFERROR(VLOOKUP(Tabel1[[#This Row],[Üürnik]],'Lepingu lisa'!$AW$3:$AX$22,2,FALSE),"")</f>
        <v/>
      </c>
      <c r="M10" s="65"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v>8</v>
      </c>
      <c r="C11" s="24" t="s">
        <v>202</v>
      </c>
      <c r="D11" s="24" t="s">
        <v>80</v>
      </c>
      <c r="E11" s="24" t="s">
        <v>38</v>
      </c>
      <c r="F11" s="68">
        <v>1.1000000000000001</v>
      </c>
      <c r="G11" s="68"/>
      <c r="H11" s="24"/>
      <c r="I11" s="65" t="str">
        <f>LEFT(Tabel1[[#This Row],[Ruumi tüüp (TALO Tüüpruumide nimestik)]],2)</f>
        <v>73</v>
      </c>
      <c r="J11" s="25" t="s">
        <v>190</v>
      </c>
      <c r="K11" s="24" t="s">
        <v>254</v>
      </c>
      <c r="L11" s="65" t="str">
        <f>IFERROR(VLOOKUP(Tabel1[[#This Row],[Üürnik]],'Lepingu lisa'!$AW$3:$AX$22,2,FALSE),"")</f>
        <v/>
      </c>
      <c r="M11" s="65"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v>9</v>
      </c>
      <c r="C12" s="24" t="s">
        <v>202</v>
      </c>
      <c r="D12" s="24" t="s">
        <v>93</v>
      </c>
      <c r="E12" s="24" t="s">
        <v>52</v>
      </c>
      <c r="F12" s="68">
        <v>0.8</v>
      </c>
      <c r="G12" s="68"/>
      <c r="H12" s="24"/>
      <c r="I12" s="65" t="str">
        <f>LEFT(Tabel1[[#This Row],[Ruumi tüüp (TALO Tüüpruumide nimestik)]],2)</f>
        <v>91</v>
      </c>
      <c r="J12" s="78" t="s">
        <v>190</v>
      </c>
      <c r="K12" s="24" t="s">
        <v>254</v>
      </c>
      <c r="L12" s="65" t="str">
        <f>IFERROR(VLOOKUP(Tabel1[[#This Row],[Üürnik]],'Lepingu lisa'!$AW$3:$AX$22,2,FALSE),"")</f>
        <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v>10</v>
      </c>
      <c r="C13" s="24" t="s">
        <v>202</v>
      </c>
      <c r="D13" s="24" t="s">
        <v>205</v>
      </c>
      <c r="E13" s="24" t="s">
        <v>11</v>
      </c>
      <c r="F13" s="68">
        <v>24.3</v>
      </c>
      <c r="G13" s="68"/>
      <c r="H13" s="24"/>
      <c r="I13" s="65" t="str">
        <f>LEFT(Tabel1[[#This Row],[Ruumi tüüp (TALO Tüüpruumide nimestik)]],2)</f>
        <v>21</v>
      </c>
      <c r="J13" s="25" t="s">
        <v>190</v>
      </c>
      <c r="K13" s="24" t="s">
        <v>256</v>
      </c>
      <c r="L13" s="65" t="str">
        <f>IFERROR(VLOOKUP(Tabel1[[#This Row],[Üürnik]],'Lepingu lisa'!$AW$3:$AX$22,2,FALSE),"")</f>
        <v>ENDLA8_00</v>
      </c>
      <c r="M13" s="65"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v>12</v>
      </c>
      <c r="C14" s="24" t="s">
        <v>202</v>
      </c>
      <c r="D14" s="24" t="s">
        <v>143</v>
      </c>
      <c r="E14" s="24" t="s">
        <v>27</v>
      </c>
      <c r="F14" s="68">
        <v>11.1</v>
      </c>
      <c r="G14" s="68"/>
      <c r="H14" s="24"/>
      <c r="I14" s="65" t="str">
        <f>LEFT(Tabel1[[#This Row],[Ruumi tüüp (TALO Tüüpruumide nimestik)]],2)</f>
        <v>49</v>
      </c>
      <c r="J14" s="25" t="s">
        <v>247</v>
      </c>
      <c r="K14" s="24"/>
      <c r="L14" s="65" t="str">
        <f>IFERROR(VLOOKUP(Tabel1[[#This Row],[Üürnik]],'Lepingu lisa'!$AW$3:$AX$22,2,FALSE),"")</f>
        <v/>
      </c>
      <c r="M14" s="65" t="str">
        <f>IFERROR(VLOOKUP(Tabel1[[#This Row],[Jaotus]],Tabelid!L:M,2,FALSE),"")</f>
        <v>FLOOR</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v>13</v>
      </c>
      <c r="C15" s="24" t="s">
        <v>202</v>
      </c>
      <c r="D15" s="24" t="s">
        <v>78</v>
      </c>
      <c r="E15" s="24" t="s">
        <v>30</v>
      </c>
      <c r="F15" s="68">
        <v>34.200000000000003</v>
      </c>
      <c r="G15" s="68"/>
      <c r="H15" s="24"/>
      <c r="I15" s="65" t="str">
        <f>LEFT(Tabel1[[#This Row],[Ruumi tüüp (TALO Tüüpruumide nimestik)]],2)</f>
        <v>53</v>
      </c>
      <c r="J15" s="25" t="s">
        <v>190</v>
      </c>
      <c r="K15" s="24" t="s">
        <v>254</v>
      </c>
      <c r="L15" s="65" t="str">
        <f>IFERROR(VLOOKUP(Tabel1[[#This Row],[Üürnik]],'Lepingu lisa'!$AW$3:$AX$22,2,FALSE),"")</f>
        <v/>
      </c>
      <c r="M15" s="65"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v>14</v>
      </c>
      <c r="C16" s="24" t="s">
        <v>202</v>
      </c>
      <c r="D16" s="24" t="s">
        <v>205</v>
      </c>
      <c r="E16" s="24" t="s">
        <v>11</v>
      </c>
      <c r="F16" s="68">
        <v>9.8000000000000007</v>
      </c>
      <c r="G16" s="68"/>
      <c r="H16" s="24"/>
      <c r="I16" s="65" t="str">
        <f>LEFT(Tabel1[[#This Row],[Ruumi tüüp (TALO Tüüpruumide nimestik)]],2)</f>
        <v>21</v>
      </c>
      <c r="J16" s="25" t="s">
        <v>190</v>
      </c>
      <c r="K16" s="24" t="s">
        <v>253</v>
      </c>
      <c r="L16" s="65" t="str">
        <f>IFERROR(VLOOKUP(Tabel1[[#This Row],[Üürnik]],'Lepingu lisa'!$AW$3:$AX$22,2,FALSE),"")</f>
        <v>ENDLA8_04</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v>15</v>
      </c>
      <c r="C17" s="24" t="s">
        <v>202</v>
      </c>
      <c r="D17" s="24" t="s">
        <v>78</v>
      </c>
      <c r="E17" s="24" t="s">
        <v>30</v>
      </c>
      <c r="F17" s="68">
        <v>18.3</v>
      </c>
      <c r="G17" s="68"/>
      <c r="H17" s="24"/>
      <c r="I17" s="65" t="str">
        <f>LEFT(Tabel1[[#This Row],[Ruumi tüüp (TALO Tüüpruumide nimestik)]],2)</f>
        <v>53</v>
      </c>
      <c r="J17" s="25" t="s">
        <v>190</v>
      </c>
      <c r="K17" s="24" t="s">
        <v>254</v>
      </c>
      <c r="L17" s="65" t="str">
        <f>IFERROR(VLOOKUP(Tabel1[[#This Row],[Üürnik]],'Lepingu lisa'!$AW$3:$AX$22,2,FALSE),"")</f>
        <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v>16</v>
      </c>
      <c r="C18" s="24" t="s">
        <v>202</v>
      </c>
      <c r="D18" s="24" t="s">
        <v>78</v>
      </c>
      <c r="E18" s="24" t="s">
        <v>30</v>
      </c>
      <c r="F18" s="68">
        <v>36.1</v>
      </c>
      <c r="G18" s="68"/>
      <c r="H18" s="24"/>
      <c r="I18" s="65" t="str">
        <f>LEFT(Tabel1[[#This Row],[Ruumi tüüp (TALO Tüüpruumide nimestik)]],2)</f>
        <v>53</v>
      </c>
      <c r="J18" s="25" t="s">
        <v>190</v>
      </c>
      <c r="K18" s="24" t="s">
        <v>254</v>
      </c>
      <c r="L18" s="65" t="str">
        <f>IFERROR(VLOOKUP(Tabel1[[#This Row],[Üürnik]],'Lepingu lisa'!$AW$3:$AX$22,2,FALSE),"")</f>
        <v/>
      </c>
      <c r="M18" s="65"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v>17</v>
      </c>
      <c r="C19" s="24" t="s">
        <v>202</v>
      </c>
      <c r="D19" s="24" t="s">
        <v>99</v>
      </c>
      <c r="E19" s="24" t="s">
        <v>13</v>
      </c>
      <c r="F19" s="68">
        <v>14.6</v>
      </c>
      <c r="G19" s="68"/>
      <c r="H19" s="24"/>
      <c r="I19" s="65" t="str">
        <f>LEFT(Tabel1[[#This Row],[Ruumi tüüp (TALO Tüüpruumide nimestik)]],2)</f>
        <v>23</v>
      </c>
      <c r="J19" s="25" t="s">
        <v>190</v>
      </c>
      <c r="K19" s="24" t="s">
        <v>253</v>
      </c>
      <c r="L19" s="65" t="str">
        <f>IFERROR(VLOOKUP(Tabel1[[#This Row],[Üürnik]],'Lepingu lisa'!$AW$3:$AX$22,2,FALSE),"")</f>
        <v>ENDLA8_04</v>
      </c>
      <c r="M19" s="65"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v>18</v>
      </c>
      <c r="C20" s="24" t="s">
        <v>202</v>
      </c>
      <c r="D20" s="24" t="s">
        <v>81</v>
      </c>
      <c r="E20" s="24" t="s">
        <v>52</v>
      </c>
      <c r="F20" s="68">
        <v>7.3</v>
      </c>
      <c r="G20" s="68"/>
      <c r="H20" s="24"/>
      <c r="I20" s="65" t="str">
        <f>LEFT(Tabel1[[#This Row],[Ruumi tüüp (TALO Tüüpruumide nimestik)]],2)</f>
        <v>91</v>
      </c>
      <c r="J20" s="25" t="s">
        <v>247</v>
      </c>
      <c r="K20" s="24"/>
      <c r="L20" s="65" t="str">
        <f>IFERROR(VLOOKUP(Tabel1[[#This Row],[Üürnik]],'Lepingu lisa'!$AW$3:$AX$22,2,FALSE),"")</f>
        <v/>
      </c>
      <c r="M20" s="65" t="str">
        <f>IFERROR(VLOOKUP(Tabel1[[#This Row],[Jaotus]],Tabelid!L:M,2,FALSE),"")</f>
        <v>FLOOR</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175</v>
      </c>
      <c r="B21" s="26">
        <v>19</v>
      </c>
      <c r="C21" s="24" t="s">
        <v>197</v>
      </c>
      <c r="D21" s="24" t="s">
        <v>120</v>
      </c>
      <c r="E21" s="24" t="s">
        <v>58</v>
      </c>
      <c r="F21" s="68">
        <v>10.4</v>
      </c>
      <c r="G21" s="68"/>
      <c r="H21" s="24"/>
      <c r="I21" s="65" t="str">
        <f>LEFT(Tabel1[[#This Row],[Ruumi tüüp (TALO Tüüpruumide nimestik)]],2)</f>
        <v>99</v>
      </c>
      <c r="J21" s="25"/>
      <c r="K21" s="24"/>
      <c r="L21" s="65" t="str">
        <f>IFERROR(VLOOKUP(Tabel1[[#This Row],[Üürnik]],'Lepingu lisa'!$AW$3:$AX$22,2,FALSE),"")</f>
        <v/>
      </c>
      <c r="M21" s="65" t="str">
        <f>IFERROR(VLOOKUP(Tabel1[[#This Row],[Jaotus]],Tabelid!L:M,2,FALSE),"")</f>
        <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175</v>
      </c>
      <c r="B22" s="26">
        <v>20</v>
      </c>
      <c r="C22" s="24" t="s">
        <v>197</v>
      </c>
      <c r="D22" s="24" t="s">
        <v>120</v>
      </c>
      <c r="E22" s="24" t="s">
        <v>58</v>
      </c>
      <c r="F22" s="68">
        <v>11.9</v>
      </c>
      <c r="G22" s="68"/>
      <c r="H22" s="24"/>
      <c r="I22" s="65" t="str">
        <f>LEFT(Tabel1[[#This Row],[Ruumi tüüp (TALO Tüüpruumide nimestik)]],2)</f>
        <v>99</v>
      </c>
      <c r="J22" s="25"/>
      <c r="K22" s="24"/>
      <c r="L22" s="65" t="str">
        <f>IFERROR(VLOOKUP(Tabel1[[#This Row],[Üürnik]],'Lepingu lisa'!$AW$3:$AX$22,2,FALSE),"")</f>
        <v/>
      </c>
      <c r="M22" s="65" t="str">
        <f>IFERROR(VLOOKUP(Tabel1[[#This Row],[Jaotus]],Tabelid!L:M,2,FALSE),"")</f>
        <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175</v>
      </c>
      <c r="B23" s="26">
        <v>21</v>
      </c>
      <c r="C23" s="24" t="s">
        <v>202</v>
      </c>
      <c r="D23" s="24" t="s">
        <v>211</v>
      </c>
      <c r="E23" s="24" t="s">
        <v>32</v>
      </c>
      <c r="F23" s="68">
        <v>80.2</v>
      </c>
      <c r="G23" s="68"/>
      <c r="H23" s="24"/>
      <c r="I23" s="65" t="str">
        <f>LEFT(Tabel1[[#This Row],[Ruumi tüüp (TALO Tüüpruumide nimestik)]],2)</f>
        <v>61</v>
      </c>
      <c r="J23" s="25" t="s">
        <v>190</v>
      </c>
      <c r="K23" s="24" t="s">
        <v>253</v>
      </c>
      <c r="L23" s="65" t="str">
        <f>IFERROR(VLOOKUP(Tabel1[[#This Row],[Üürnik]],'Lepingu lisa'!$AW$3:$AX$22,2,FALSE),"")</f>
        <v>ENDLA8_04</v>
      </c>
      <c r="M23" s="65" t="str">
        <f>IFERROR(VLOOKUP(Tabel1[[#This Row],[Jaotus]],Tabelid!L:M,2,FALSE),"")</f>
        <v>NONE</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175</v>
      </c>
      <c r="B24" s="26">
        <v>22</v>
      </c>
      <c r="C24" s="24" t="s">
        <v>202</v>
      </c>
      <c r="D24" s="24" t="s">
        <v>211</v>
      </c>
      <c r="E24" s="24" t="s">
        <v>32</v>
      </c>
      <c r="F24" s="68">
        <v>17.5</v>
      </c>
      <c r="G24" s="68"/>
      <c r="H24" s="24"/>
      <c r="I24" s="65" t="str">
        <f>LEFT(Tabel1[[#This Row],[Ruumi tüüp (TALO Tüüpruumide nimestik)]],2)</f>
        <v>61</v>
      </c>
      <c r="J24" s="25" t="s">
        <v>190</v>
      </c>
      <c r="K24" s="24" t="s">
        <v>253</v>
      </c>
      <c r="L24" s="65" t="str">
        <f>IFERROR(VLOOKUP(Tabel1[[#This Row],[Üürnik]],'Lepingu lisa'!$AW$3:$AX$22,2,FALSE),"")</f>
        <v>ENDLA8_04</v>
      </c>
      <c r="M24" s="65"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175</v>
      </c>
      <c r="B25" s="26">
        <v>23</v>
      </c>
      <c r="C25" s="24" t="s">
        <v>202</v>
      </c>
      <c r="D25" s="24" t="s">
        <v>93</v>
      </c>
      <c r="E25" s="24" t="s">
        <v>52</v>
      </c>
      <c r="F25" s="68">
        <v>2.5</v>
      </c>
      <c r="G25" s="68"/>
      <c r="H25" s="24"/>
      <c r="I25" s="65" t="str">
        <f>LEFT(Tabel1[[#This Row],[Ruumi tüüp (TALO Tüüpruumide nimestik)]],2)</f>
        <v>91</v>
      </c>
      <c r="J25" s="25" t="s">
        <v>190</v>
      </c>
      <c r="K25" s="24" t="s">
        <v>253</v>
      </c>
      <c r="L25" s="65" t="str">
        <f>IFERROR(VLOOKUP(Tabel1[[#This Row],[Üürnik]],'Lepingu lisa'!$AW$3:$AX$22,2,FALSE),"")</f>
        <v>ENDLA8_04</v>
      </c>
      <c r="M25" s="65" t="str">
        <f>IFERROR(VLOOKUP(Tabel1[[#This Row],[Jaotus]],Tabelid!L:M,2,FALSE),"")</f>
        <v>NONE</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175</v>
      </c>
      <c r="B26" s="26">
        <v>24</v>
      </c>
      <c r="C26" s="24" t="s">
        <v>202</v>
      </c>
      <c r="D26" s="24" t="s">
        <v>80</v>
      </c>
      <c r="E26" s="24" t="s">
        <v>38</v>
      </c>
      <c r="F26" s="68">
        <v>2.2999999999999998</v>
      </c>
      <c r="G26" s="68"/>
      <c r="H26" s="24"/>
      <c r="I26" s="65" t="str">
        <f>LEFT(Tabel1[[#This Row],[Ruumi tüüp (TALO Tüüpruumide nimestik)]],2)</f>
        <v>73</v>
      </c>
      <c r="J26" s="78" t="s">
        <v>190</v>
      </c>
      <c r="K26" s="24" t="s">
        <v>253</v>
      </c>
      <c r="L26" s="65" t="str">
        <f>IFERROR(VLOOKUP(Tabel1[[#This Row],[Üürnik]],'Lepingu lisa'!$AW$3:$AX$22,2,FALSE),"")</f>
        <v>ENDLA8_04</v>
      </c>
      <c r="M26" s="65" t="str">
        <f>IFERROR(VLOOKUP(Tabel1[[#This Row],[Jaotus]],Tabelid!L:M,2,FALSE),"")</f>
        <v>NONE</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175</v>
      </c>
      <c r="B27" s="26">
        <v>25</v>
      </c>
      <c r="C27" s="24" t="s">
        <v>202</v>
      </c>
      <c r="D27" s="24" t="s">
        <v>80</v>
      </c>
      <c r="E27" s="24" t="s">
        <v>38</v>
      </c>
      <c r="F27" s="68">
        <v>3</v>
      </c>
      <c r="G27" s="68"/>
      <c r="H27" s="24"/>
      <c r="I27" s="65" t="str">
        <f>LEFT(Tabel1[[#This Row],[Ruumi tüüp (TALO Tüüpruumide nimestik)]],2)</f>
        <v>73</v>
      </c>
      <c r="J27" s="78" t="s">
        <v>190</v>
      </c>
      <c r="K27" s="24" t="s">
        <v>253</v>
      </c>
      <c r="L27" s="65" t="str">
        <f>IFERROR(VLOOKUP(Tabel1[[#This Row],[Üürnik]],'Lepingu lisa'!$AW$3:$AX$22,2,FALSE),"")</f>
        <v>ENDLA8_04</v>
      </c>
      <c r="M27" s="65"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175</v>
      </c>
      <c r="B28" s="26">
        <v>26</v>
      </c>
      <c r="C28" s="24" t="s">
        <v>197</v>
      </c>
      <c r="D28" s="24" t="s">
        <v>101</v>
      </c>
      <c r="E28" s="24" t="s">
        <v>54</v>
      </c>
      <c r="F28" s="68">
        <v>16</v>
      </c>
      <c r="G28" s="68"/>
      <c r="H28" s="24"/>
      <c r="I28" s="65" t="str">
        <f>LEFT(Tabel1[[#This Row],[Ruumi tüüp (TALO Tüüpruumide nimestik)]],2)</f>
        <v>94</v>
      </c>
      <c r="J28" s="25"/>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175</v>
      </c>
      <c r="B29" s="26">
        <v>27</v>
      </c>
      <c r="C29" s="24" t="s">
        <v>164</v>
      </c>
      <c r="D29" s="24" t="s">
        <v>201</v>
      </c>
      <c r="E29" s="24" t="s">
        <v>53</v>
      </c>
      <c r="F29" s="68">
        <v>3.8</v>
      </c>
      <c r="G29" s="68"/>
      <c r="H29" s="24"/>
      <c r="I29" s="65" t="str">
        <f>LEFT(Tabel1[[#This Row],[Ruumi tüüp (TALO Tüüpruumide nimestik)]],2)</f>
        <v>92</v>
      </c>
      <c r="J29" s="78"/>
      <c r="K29" s="24"/>
      <c r="L29" s="65" t="str">
        <f>IFERROR(VLOOKUP(Tabel1[[#This Row],[Üürnik]],'Lepingu lisa'!$AW$3:$AX$22,2,FALSE),"")</f>
        <v/>
      </c>
      <c r="M29" s="65" t="str">
        <f>IFERROR(VLOOKUP(Tabel1[[#This Row],[Jaotus]],Tabelid!L:M,2,FALSE),"")</f>
        <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175</v>
      </c>
      <c r="B30" s="26">
        <v>28</v>
      </c>
      <c r="C30" s="24" t="s">
        <v>197</v>
      </c>
      <c r="D30" s="24" t="s">
        <v>120</v>
      </c>
      <c r="E30" s="24" t="s">
        <v>58</v>
      </c>
      <c r="F30" s="68">
        <v>12.2</v>
      </c>
      <c r="G30" s="68"/>
      <c r="H30" s="24"/>
      <c r="I30" s="65" t="str">
        <f>LEFT(Tabel1[[#This Row],[Ruumi tüüp (TALO Tüüpruumide nimestik)]],2)</f>
        <v>99</v>
      </c>
      <c r="J30" s="78"/>
      <c r="K30" s="24"/>
      <c r="L30" s="65" t="str">
        <f>IFERROR(VLOOKUP(Tabel1[[#This Row],[Üürnik]],'Lepingu lisa'!$AW$3:$AX$22,2,FALSE),"")</f>
        <v/>
      </c>
      <c r="M30" s="65" t="str">
        <f>IFERROR(VLOOKUP(Tabel1[[#This Row],[Jaotus]],Tabelid!L:M,2,FALSE),"")</f>
        <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175</v>
      </c>
      <c r="B31" s="26">
        <v>29</v>
      </c>
      <c r="C31" s="24" t="s">
        <v>197</v>
      </c>
      <c r="D31" s="24" t="s">
        <v>120</v>
      </c>
      <c r="E31" s="24" t="s">
        <v>58</v>
      </c>
      <c r="F31" s="68">
        <v>11.3</v>
      </c>
      <c r="G31" s="68"/>
      <c r="H31" s="24"/>
      <c r="I31" s="65" t="str">
        <f>LEFT(Tabel1[[#This Row],[Ruumi tüüp (TALO Tüüpruumide nimestik)]],2)</f>
        <v>99</v>
      </c>
      <c r="J31" s="78"/>
      <c r="K31" s="24"/>
      <c r="L31" s="65" t="str">
        <f>IFERROR(VLOOKUP(Tabel1[[#This Row],[Üürnik]],'Lepingu lisa'!$AW$3:$AX$22,2,FALSE),"")</f>
        <v/>
      </c>
      <c r="M31" s="65" t="str">
        <f>IFERROR(VLOOKUP(Tabel1[[#This Row],[Jaotus]],Tabelid!L:M,2,FALSE),"")</f>
        <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175</v>
      </c>
      <c r="B32" s="26">
        <v>30</v>
      </c>
      <c r="C32" s="24" t="s">
        <v>197</v>
      </c>
      <c r="D32" s="24" t="s">
        <v>120</v>
      </c>
      <c r="E32" s="24" t="s">
        <v>58</v>
      </c>
      <c r="F32" s="68">
        <v>9.6</v>
      </c>
      <c r="G32" s="68"/>
      <c r="H32" s="24"/>
      <c r="I32" s="65" t="str">
        <f>LEFT(Tabel1[[#This Row],[Ruumi tüüp (TALO Tüüpruumide nimestik)]],2)</f>
        <v>99</v>
      </c>
      <c r="J32" s="78"/>
      <c r="K32" s="24"/>
      <c r="L32" s="65" t="str">
        <f>IFERROR(VLOOKUP(Tabel1[[#This Row],[Üürnik]],'Lepingu lisa'!$AW$3:$AX$22,2,FALSE),"")</f>
        <v/>
      </c>
      <c r="M32" s="65"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175</v>
      </c>
      <c r="B33" s="26">
        <v>31</v>
      </c>
      <c r="C33" s="24" t="s">
        <v>197</v>
      </c>
      <c r="D33" s="24" t="s">
        <v>120</v>
      </c>
      <c r="E33" s="24" t="s">
        <v>58</v>
      </c>
      <c r="F33" s="68">
        <v>4.2</v>
      </c>
      <c r="G33" s="68"/>
      <c r="H33" s="24"/>
      <c r="I33" s="65" t="str">
        <f>LEFT(Tabel1[[#This Row],[Ruumi tüüp (TALO Tüüpruumide nimestik)]],2)</f>
        <v>99</v>
      </c>
      <c r="J33" s="78"/>
      <c r="K33" s="24"/>
      <c r="L33" s="65" t="str">
        <f>IFERROR(VLOOKUP(Tabel1[[#This Row],[Üürnik]],'Lepingu lisa'!$AW$3:$AX$22,2,FALSE),"")</f>
        <v/>
      </c>
      <c r="M33" s="65" t="str">
        <f>IFERROR(VLOOKUP(Tabel1[[#This Row],[Jaotus]],Tabelid!L:M,2,FALSE),"")</f>
        <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175</v>
      </c>
      <c r="B34" s="26">
        <v>32</v>
      </c>
      <c r="C34" s="24" t="s">
        <v>197</v>
      </c>
      <c r="D34" s="24" t="s">
        <v>120</v>
      </c>
      <c r="E34" s="24" t="s">
        <v>58</v>
      </c>
      <c r="F34" s="68">
        <v>3.9</v>
      </c>
      <c r="G34" s="68"/>
      <c r="H34" s="24"/>
      <c r="I34" s="65" t="str">
        <f>LEFT(Tabel1[[#This Row],[Ruumi tüüp (TALO Tüüpruumide nimestik)]],2)</f>
        <v>99</v>
      </c>
      <c r="J34" s="78"/>
      <c r="K34" s="24"/>
      <c r="L34" s="65" t="str">
        <f>IFERROR(VLOOKUP(Tabel1[[#This Row],[Üürnik]],'Lepingu lisa'!$AW$3:$AX$22,2,FALSE),"")</f>
        <v/>
      </c>
      <c r="M34" s="65" t="str">
        <f>IFERROR(VLOOKUP(Tabel1[[#This Row],[Jaotus]],Tabelid!L:M,2,FALSE),"")</f>
        <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175</v>
      </c>
      <c r="B35" s="26">
        <v>33</v>
      </c>
      <c r="C35" s="24" t="s">
        <v>197</v>
      </c>
      <c r="D35" s="24" t="s">
        <v>120</v>
      </c>
      <c r="E35" s="24" t="s">
        <v>58</v>
      </c>
      <c r="F35" s="68">
        <v>2.6</v>
      </c>
      <c r="G35" s="68"/>
      <c r="H35" s="24"/>
      <c r="I35" s="65" t="str">
        <f>LEFT(Tabel1[[#This Row],[Ruumi tüüp (TALO Tüüpruumide nimestik)]],2)</f>
        <v>99</v>
      </c>
      <c r="J35" s="25"/>
      <c r="K35" s="24"/>
      <c r="L35" s="65" t="str">
        <f>IFERROR(VLOOKUP(Tabel1[[#This Row],[Üürnik]],'Lepingu lisa'!$AW$3:$AX$22,2,FALSE),"")</f>
        <v/>
      </c>
      <c r="M35" s="65" t="str">
        <f>IFERROR(VLOOKUP(Tabel1[[#This Row],[Jaotus]],Tabelid!L:M,2,FALSE),"")</f>
        <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175</v>
      </c>
      <c r="B36" s="26">
        <v>34</v>
      </c>
      <c r="C36" s="24" t="s">
        <v>197</v>
      </c>
      <c r="D36" s="24" t="s">
        <v>120</v>
      </c>
      <c r="E36" s="24" t="s">
        <v>58</v>
      </c>
      <c r="F36" s="68">
        <v>1.1000000000000001</v>
      </c>
      <c r="G36" s="68"/>
      <c r="H36" s="24"/>
      <c r="I36" s="65" t="str">
        <f>LEFT(Tabel1[[#This Row],[Ruumi tüüp (TALO Tüüpruumide nimestik)]],2)</f>
        <v>99</v>
      </c>
      <c r="J36" s="25"/>
      <c r="K36" s="24"/>
      <c r="L36" s="65" t="str">
        <f>IFERROR(VLOOKUP(Tabel1[[#This Row],[Üürnik]],'Lepingu lisa'!$AW$3:$AX$22,2,FALSE),"")</f>
        <v/>
      </c>
      <c r="M36" s="65" t="str">
        <f>IFERROR(VLOOKUP(Tabel1[[#This Row],[Jaotus]],Tabelid!L:M,2,FALSE),"")</f>
        <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175</v>
      </c>
      <c r="B37" s="26">
        <v>35</v>
      </c>
      <c r="C37" s="24" t="s">
        <v>197</v>
      </c>
      <c r="D37" s="24" t="s">
        <v>120</v>
      </c>
      <c r="E37" s="24" t="s">
        <v>58</v>
      </c>
      <c r="F37" s="68">
        <v>4.8</v>
      </c>
      <c r="G37" s="68"/>
      <c r="H37" s="24"/>
      <c r="I37" s="65" t="str">
        <f>LEFT(Tabel1[[#This Row],[Ruumi tüüp (TALO Tüüpruumide nimestik)]],2)</f>
        <v>99</v>
      </c>
      <c r="J37" s="25"/>
      <c r="K37" s="24"/>
      <c r="L37" s="65" t="str">
        <f>IFERROR(VLOOKUP(Tabel1[[#This Row],[Üürnik]],'Lepingu lisa'!$AW$3:$AX$22,2,FALSE),"")</f>
        <v/>
      </c>
      <c r="M37" s="65" t="str">
        <f>IFERROR(VLOOKUP(Tabel1[[#This Row],[Jaotus]],Tabelid!L:M,2,FALSE),"")</f>
        <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175</v>
      </c>
      <c r="B38" s="26">
        <v>36</v>
      </c>
      <c r="C38" s="24" t="s">
        <v>197</v>
      </c>
      <c r="D38" s="24" t="s">
        <v>120</v>
      </c>
      <c r="E38" s="24" t="s">
        <v>58</v>
      </c>
      <c r="F38" s="68">
        <v>3.7</v>
      </c>
      <c r="G38" s="68"/>
      <c r="H38" s="24"/>
      <c r="I38" s="65" t="str">
        <f>LEFT(Tabel1[[#This Row],[Ruumi tüüp (TALO Tüüpruumide nimestik)]],2)</f>
        <v>99</v>
      </c>
      <c r="J38" s="25"/>
      <c r="K38" s="24"/>
      <c r="L38" s="65" t="str">
        <f>IFERROR(VLOOKUP(Tabel1[[#This Row],[Üürnik]],'Lepingu lisa'!$AW$3:$AX$22,2,FALSE),"")</f>
        <v/>
      </c>
      <c r="M38" s="65" t="str">
        <f>IFERROR(VLOOKUP(Tabel1[[#This Row],[Jaotus]],Tabelid!L:M,2,FALSE),"")</f>
        <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175</v>
      </c>
      <c r="B39" s="26">
        <v>37</v>
      </c>
      <c r="C39" s="24" t="s">
        <v>164</v>
      </c>
      <c r="D39" s="24" t="s">
        <v>201</v>
      </c>
      <c r="E39" s="24" t="s">
        <v>53</v>
      </c>
      <c r="F39" s="68">
        <v>4.0999999999999996</v>
      </c>
      <c r="G39" s="68"/>
      <c r="H39" s="24"/>
      <c r="I39" s="65" t="str">
        <f>LEFT(Tabel1[[#This Row],[Ruumi tüüp (TALO Tüüpruumide nimestik)]],2)</f>
        <v>92</v>
      </c>
      <c r="J39" s="25"/>
      <c r="K39" s="24"/>
      <c r="L39" s="65" t="str">
        <f>IFERROR(VLOOKUP(Tabel1[[#This Row],[Üürnik]],'Lepingu lisa'!$AW$3:$AX$22,2,FALSE),"")</f>
        <v/>
      </c>
      <c r="M39" s="65" t="str">
        <f>IFERROR(VLOOKUP(Tabel1[[#This Row],[Jaotus]],Tabelid!L:M,2,FALSE),"")</f>
        <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175</v>
      </c>
      <c r="B40" s="26">
        <v>38</v>
      </c>
      <c r="C40" s="24" t="s">
        <v>197</v>
      </c>
      <c r="D40" s="24" t="s">
        <v>120</v>
      </c>
      <c r="E40" s="24" t="s">
        <v>58</v>
      </c>
      <c r="F40" s="68">
        <v>8.3000000000000007</v>
      </c>
      <c r="G40" s="68"/>
      <c r="H40" s="24"/>
      <c r="I40" s="65" t="str">
        <f>LEFT(Tabel1[[#This Row],[Ruumi tüüp (TALO Tüüpruumide nimestik)]],2)</f>
        <v>99</v>
      </c>
      <c r="J40" s="25"/>
      <c r="K40" s="24"/>
      <c r="L40" s="65" t="str">
        <f>IFERROR(VLOOKUP(Tabel1[[#This Row],[Üürnik]],'Lepingu lisa'!$AW$3:$AX$22,2,FALSE),"")</f>
        <v/>
      </c>
      <c r="M40" s="65"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175</v>
      </c>
      <c r="B41" s="26">
        <v>39</v>
      </c>
      <c r="C41" s="24" t="s">
        <v>197</v>
      </c>
      <c r="D41" s="24" t="s">
        <v>120</v>
      </c>
      <c r="E41" s="24" t="s">
        <v>58</v>
      </c>
      <c r="F41" s="68">
        <v>14.1</v>
      </c>
      <c r="G41" s="68"/>
      <c r="H41" s="24"/>
      <c r="I41" s="65" t="str">
        <f>LEFT(Tabel1[[#This Row],[Ruumi tüüp (TALO Tüüpruumide nimestik)]],2)</f>
        <v>99</v>
      </c>
      <c r="J41" s="25"/>
      <c r="K41" s="24"/>
      <c r="L41" s="65" t="str">
        <f>IFERROR(VLOOKUP(Tabel1[[#This Row],[Üürnik]],'Lepingu lisa'!$AW$3:$AX$22,2,FALSE),"")</f>
        <v/>
      </c>
      <c r="M41" s="65" t="str">
        <f>IFERROR(VLOOKUP(Tabel1[[#This Row],[Jaotus]],Tabelid!L:M,2,FALSE),"")</f>
        <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175</v>
      </c>
      <c r="B42" s="26">
        <v>40</v>
      </c>
      <c r="C42" s="24" t="s">
        <v>197</v>
      </c>
      <c r="D42" s="24" t="s">
        <v>120</v>
      </c>
      <c r="E42" s="24" t="s">
        <v>58</v>
      </c>
      <c r="F42" s="68">
        <v>10</v>
      </c>
      <c r="G42" s="68"/>
      <c r="H42" s="24"/>
      <c r="I42" s="65" t="str">
        <f>LEFT(Tabel1[[#This Row],[Ruumi tüüp (TALO Tüüpruumide nimestik)]],2)</f>
        <v>99</v>
      </c>
      <c r="J42" s="25"/>
      <c r="K42" s="24"/>
      <c r="L42" s="65" t="str">
        <f>IFERROR(VLOOKUP(Tabel1[[#This Row],[Üürnik]],'Lepingu lisa'!$AW$3:$AX$22,2,FALSE),"")</f>
        <v/>
      </c>
      <c r="M42" s="65" t="str">
        <f>IFERROR(VLOOKUP(Tabel1[[#This Row],[Jaotus]],Tabelid!L:M,2,FALSE),"")</f>
        <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175</v>
      </c>
      <c r="B43" s="26">
        <v>41</v>
      </c>
      <c r="C43" s="24" t="s">
        <v>202</v>
      </c>
      <c r="D43" s="24" t="s">
        <v>93</v>
      </c>
      <c r="E43" s="24" t="s">
        <v>52</v>
      </c>
      <c r="F43" s="68">
        <v>3.5</v>
      </c>
      <c r="G43" s="68"/>
      <c r="H43" s="24"/>
      <c r="I43" s="65" t="str">
        <f>LEFT(Tabel1[[#This Row],[Ruumi tüüp (TALO Tüüpruumide nimestik)]],2)</f>
        <v>91</v>
      </c>
      <c r="J43" s="25" t="s">
        <v>190</v>
      </c>
      <c r="K43" s="24" t="s">
        <v>254</v>
      </c>
      <c r="L43" s="65" t="str">
        <f>IFERROR(VLOOKUP(Tabel1[[#This Row],[Üürnik]],'Lepingu lisa'!$AW$3:$AX$22,2,FALSE),"")</f>
        <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175</v>
      </c>
      <c r="B44" s="26">
        <v>42</v>
      </c>
      <c r="C44" s="24" t="s">
        <v>202</v>
      </c>
      <c r="D44" s="24" t="s">
        <v>78</v>
      </c>
      <c r="E44" s="24" t="s">
        <v>30</v>
      </c>
      <c r="F44" s="68">
        <v>85.9</v>
      </c>
      <c r="G44" s="68"/>
      <c r="H44" s="24"/>
      <c r="I44" s="65" t="str">
        <f>LEFT(Tabel1[[#This Row],[Ruumi tüüp (TALO Tüüpruumide nimestik)]],2)</f>
        <v>53</v>
      </c>
      <c r="J44" s="25" t="s">
        <v>190</v>
      </c>
      <c r="K44" s="24" t="s">
        <v>254</v>
      </c>
      <c r="L44" s="65" t="str">
        <f>IFERROR(VLOOKUP(Tabel1[[#This Row],[Üürnik]],'Lepingu lisa'!$AW$3:$AX$22,2,FALSE),"")</f>
        <v/>
      </c>
      <c r="M44" s="65"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175</v>
      </c>
      <c r="B45" s="26">
        <v>43</v>
      </c>
      <c r="C45" s="24" t="s">
        <v>202</v>
      </c>
      <c r="D45" s="24" t="s">
        <v>78</v>
      </c>
      <c r="E45" s="24" t="s">
        <v>30</v>
      </c>
      <c r="F45" s="68">
        <v>15</v>
      </c>
      <c r="G45" s="68"/>
      <c r="H45" s="24"/>
      <c r="I45" s="65" t="str">
        <f>LEFT(Tabel1[[#This Row],[Ruumi tüüp (TALO Tüüpruumide nimestik)]],2)</f>
        <v>53</v>
      </c>
      <c r="J45" s="25" t="s">
        <v>190</v>
      </c>
      <c r="K45" s="24" t="s">
        <v>254</v>
      </c>
      <c r="L45" s="65" t="str">
        <f>IFERROR(VLOOKUP(Tabel1[[#This Row],[Üürnik]],'Lepingu lisa'!$AW$3:$AX$22,2,FALSE),"")</f>
        <v/>
      </c>
      <c r="M45" s="65"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175</v>
      </c>
      <c r="B46" s="26">
        <v>44</v>
      </c>
      <c r="C46" s="24" t="s">
        <v>202</v>
      </c>
      <c r="D46" s="24" t="s">
        <v>78</v>
      </c>
      <c r="E46" s="24" t="s">
        <v>30</v>
      </c>
      <c r="F46" s="68">
        <v>27</v>
      </c>
      <c r="G46" s="68"/>
      <c r="H46" s="24"/>
      <c r="I46" s="65" t="str">
        <f>LEFT(Tabel1[[#This Row],[Ruumi tüüp (TALO Tüüpruumide nimestik)]],2)</f>
        <v>53</v>
      </c>
      <c r="J46" s="25" t="s">
        <v>190</v>
      </c>
      <c r="K46" s="24" t="s">
        <v>254</v>
      </c>
      <c r="L46" s="65" t="str">
        <f>IFERROR(VLOOKUP(Tabel1[[#This Row],[Üürnik]],'Lepingu lisa'!$AW$3:$AX$22,2,FALSE),"")</f>
        <v/>
      </c>
      <c r="M46" s="65" t="str">
        <f>IFERROR(VLOOKUP(Tabel1[[#This Row],[Jaotus]],Tabelid!L:M,2,FALSE),"")</f>
        <v>NONE</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175</v>
      </c>
      <c r="B47" s="26">
        <v>45</v>
      </c>
      <c r="C47" s="24" t="s">
        <v>197</v>
      </c>
      <c r="D47" s="24" t="s">
        <v>120</v>
      </c>
      <c r="E47" s="24" t="s">
        <v>58</v>
      </c>
      <c r="F47" s="68">
        <v>12.1</v>
      </c>
      <c r="G47" s="68"/>
      <c r="H47" s="24"/>
      <c r="I47" s="65" t="str">
        <f>LEFT(Tabel1[[#This Row],[Ruumi tüüp (TALO Tüüpruumide nimestik)]],2)</f>
        <v>99</v>
      </c>
      <c r="J47" s="25"/>
      <c r="K47" s="24"/>
      <c r="L47" s="65" t="str">
        <f>IFERROR(VLOOKUP(Tabel1[[#This Row],[Üürnik]],'Lepingu lisa'!$AW$3:$AX$22,2,FALSE),"")</f>
        <v/>
      </c>
      <c r="M47" s="65" t="str">
        <f>IFERROR(VLOOKUP(Tabel1[[#This Row],[Jaotus]],Tabelid!L:M,2,FALSE),"")</f>
        <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175</v>
      </c>
      <c r="B48" s="26">
        <v>46</v>
      </c>
      <c r="C48" s="24" t="s">
        <v>202</v>
      </c>
      <c r="D48" s="24" t="s">
        <v>81</v>
      </c>
      <c r="E48" s="24" t="s">
        <v>52</v>
      </c>
      <c r="F48" s="68">
        <v>6.6</v>
      </c>
      <c r="G48" s="68"/>
      <c r="H48" s="24"/>
      <c r="I48" s="65" t="str">
        <f>LEFT(Tabel1[[#This Row],[Ruumi tüüp (TALO Tüüpruumide nimestik)]],2)</f>
        <v>91</v>
      </c>
      <c r="J48" s="78" t="s">
        <v>190</v>
      </c>
      <c r="K48" s="24" t="s">
        <v>254</v>
      </c>
      <c r="L48" s="65" t="str">
        <f>IFERROR(VLOOKUP(Tabel1[[#This Row],[Üürnik]],'Lepingu lisa'!$AW$3:$AX$22,2,FALSE),"")</f>
        <v/>
      </c>
      <c r="M48" s="65"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v>47</v>
      </c>
      <c r="C49" s="24" t="s">
        <v>202</v>
      </c>
      <c r="D49" s="24" t="s">
        <v>88</v>
      </c>
      <c r="E49" s="24" t="s">
        <v>45</v>
      </c>
      <c r="F49" s="68">
        <v>10.8</v>
      </c>
      <c r="G49" s="68"/>
      <c r="H49" s="24"/>
      <c r="I49" s="65" t="str">
        <f>LEFT(Tabel1[[#This Row],[Ruumi tüüp (TALO Tüüpruumide nimestik)]],2)</f>
        <v>83</v>
      </c>
      <c r="J49" s="78" t="s">
        <v>190</v>
      </c>
      <c r="K49" s="24" t="s">
        <v>253</v>
      </c>
      <c r="L49" s="65" t="str">
        <f>IFERROR(VLOOKUP(Tabel1[[#This Row],[Üürnik]],'Lepingu lisa'!$AW$3:$AX$22,2,FALSE),"")</f>
        <v>ENDLA8_04</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v>48</v>
      </c>
      <c r="C50" s="24" t="s">
        <v>202</v>
      </c>
      <c r="D50" s="24" t="s">
        <v>94</v>
      </c>
      <c r="E50" s="24" t="s">
        <v>15</v>
      </c>
      <c r="F50" s="68">
        <v>126.4</v>
      </c>
      <c r="G50" s="68"/>
      <c r="H50" s="24"/>
      <c r="I50" s="65" t="str">
        <f>LEFT(Tabel1[[#This Row],[Ruumi tüüp (TALO Tüüpruumide nimestik)]],2)</f>
        <v>33</v>
      </c>
      <c r="J50" s="78" t="s">
        <v>190</v>
      </c>
      <c r="K50" s="24" t="s">
        <v>253</v>
      </c>
      <c r="L50" s="65" t="str">
        <f>IFERROR(VLOOKUP(Tabel1[[#This Row],[Üürnik]],'Lepingu lisa'!$AW$3:$AX$22,2,FALSE),"")</f>
        <v>ENDLA8_04</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v>49</v>
      </c>
      <c r="C51" s="24" t="s">
        <v>202</v>
      </c>
      <c r="D51" s="24" t="s">
        <v>85</v>
      </c>
      <c r="E51" s="24" t="s">
        <v>13</v>
      </c>
      <c r="F51" s="68">
        <v>5.8</v>
      </c>
      <c r="G51" s="68"/>
      <c r="H51" s="24"/>
      <c r="I51" s="65" t="str">
        <f>LEFT(Tabel1[[#This Row],[Ruumi tüüp (TALO Tüüpruumide nimestik)]],2)</f>
        <v>23</v>
      </c>
      <c r="J51" s="25" t="s">
        <v>190</v>
      </c>
      <c r="K51" s="24" t="s">
        <v>253</v>
      </c>
      <c r="L51" s="65" t="str">
        <f>IFERROR(VLOOKUP(Tabel1[[#This Row],[Üürnik]],'Lepingu lisa'!$AW$3:$AX$22,2,FALSE),"")</f>
        <v>ENDLA8_04</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v>50</v>
      </c>
      <c r="C52" s="24" t="s">
        <v>202</v>
      </c>
      <c r="D52" s="24" t="s">
        <v>85</v>
      </c>
      <c r="E52" s="24" t="s">
        <v>13</v>
      </c>
      <c r="F52" s="68">
        <v>5.8</v>
      </c>
      <c r="G52" s="68"/>
      <c r="H52" s="24"/>
      <c r="I52" s="65" t="str">
        <f>LEFT(Tabel1[[#This Row],[Ruumi tüüp (TALO Tüüpruumide nimestik)]],2)</f>
        <v>23</v>
      </c>
      <c r="J52" s="78" t="s">
        <v>190</v>
      </c>
      <c r="K52" s="24" t="s">
        <v>253</v>
      </c>
      <c r="L52" s="65" t="str">
        <f>IFERROR(VLOOKUP(Tabel1[[#This Row],[Üürnik]],'Lepingu lisa'!$AW$3:$AX$22,2,FALSE),"")</f>
        <v>ENDLA8_04</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v>51</v>
      </c>
      <c r="C53" s="24" t="s">
        <v>202</v>
      </c>
      <c r="D53" s="24" t="s">
        <v>81</v>
      </c>
      <c r="E53" s="24" t="s">
        <v>52</v>
      </c>
      <c r="F53" s="68">
        <v>15.3</v>
      </c>
      <c r="G53" s="68"/>
      <c r="H53" s="24"/>
      <c r="I53" s="65" t="str">
        <f>LEFT(Tabel1[[#This Row],[Ruumi tüüp (TALO Tüüpruumide nimestik)]],2)</f>
        <v>91</v>
      </c>
      <c r="J53" s="78" t="s">
        <v>190</v>
      </c>
      <c r="K53" s="24" t="s">
        <v>253</v>
      </c>
      <c r="L53" s="65" t="str">
        <f>IFERROR(VLOOKUP(Tabel1[[#This Row],[Üürnik]],'Lepingu lisa'!$AW$3:$AX$22,2,FALSE),"")</f>
        <v>ENDLA8_04</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v>52</v>
      </c>
      <c r="C54" s="24" t="s">
        <v>202</v>
      </c>
      <c r="D54" s="24" t="s">
        <v>80</v>
      </c>
      <c r="E54" s="24" t="s">
        <v>38</v>
      </c>
      <c r="F54" s="68">
        <v>2.1</v>
      </c>
      <c r="G54" s="68"/>
      <c r="H54" s="24"/>
      <c r="I54" s="65" t="str">
        <f>LEFT(Tabel1[[#This Row],[Ruumi tüüp (TALO Tüüpruumide nimestik)]],2)</f>
        <v>73</v>
      </c>
      <c r="J54" s="25" t="s">
        <v>190</v>
      </c>
      <c r="K54" s="24" t="s">
        <v>253</v>
      </c>
      <c r="L54" s="65" t="str">
        <f>IFERROR(VLOOKUP(Tabel1[[#This Row],[Üürnik]],'Lepingu lisa'!$AW$3:$AX$22,2,FALSE),"")</f>
        <v>ENDLA8_04</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v>53</v>
      </c>
      <c r="C55" s="24" t="s">
        <v>202</v>
      </c>
      <c r="D55" s="24" t="s">
        <v>205</v>
      </c>
      <c r="E55" s="24" t="s">
        <v>11</v>
      </c>
      <c r="F55" s="68">
        <v>11.6</v>
      </c>
      <c r="G55" s="68"/>
      <c r="H55" s="24"/>
      <c r="I55" s="65" t="str">
        <f>LEFT(Tabel1[[#This Row],[Ruumi tüüp (TALO Tüüpruumide nimestik)]],2)</f>
        <v>21</v>
      </c>
      <c r="J55" s="78" t="s">
        <v>190</v>
      </c>
      <c r="K55" s="24" t="s">
        <v>253</v>
      </c>
      <c r="L55" s="65" t="str">
        <f>IFERROR(VLOOKUP(Tabel1[[#This Row],[Üürnik]],'Lepingu lisa'!$AW$3:$AX$22,2,FALSE),"")</f>
        <v>ENDLA8_04</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v>54</v>
      </c>
      <c r="C56" s="24" t="s">
        <v>202</v>
      </c>
      <c r="D56" s="24" t="s">
        <v>205</v>
      </c>
      <c r="E56" s="24" t="s">
        <v>11</v>
      </c>
      <c r="F56" s="68">
        <v>13.9</v>
      </c>
      <c r="G56" s="68"/>
      <c r="H56" s="24"/>
      <c r="I56" s="65" t="str">
        <f>LEFT(Tabel1[[#This Row],[Ruumi tüüp (TALO Tüüpruumide nimestik)]],2)</f>
        <v>21</v>
      </c>
      <c r="J56" s="25" t="s">
        <v>190</v>
      </c>
      <c r="K56" s="24" t="s">
        <v>253</v>
      </c>
      <c r="L56" s="65" t="str">
        <f>IFERROR(VLOOKUP(Tabel1[[#This Row],[Üürnik]],'Lepingu lisa'!$AW$3:$AX$22,2,FALSE),"")</f>
        <v>ENDLA8_04</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v>55</v>
      </c>
      <c r="C57" s="24" t="s">
        <v>202</v>
      </c>
      <c r="D57" s="24" t="s">
        <v>205</v>
      </c>
      <c r="E57" s="24" t="s">
        <v>11</v>
      </c>
      <c r="F57" s="68">
        <v>13.2</v>
      </c>
      <c r="G57" s="68"/>
      <c r="H57" s="24"/>
      <c r="I57" s="65" t="str">
        <f>LEFT(Tabel1[[#This Row],[Ruumi tüüp (TALO Tüüpruumide nimestik)]],2)</f>
        <v>21</v>
      </c>
      <c r="J57" s="78" t="s">
        <v>190</v>
      </c>
      <c r="K57" s="24" t="s">
        <v>253</v>
      </c>
      <c r="L57" s="65" t="str">
        <f>IFERROR(VLOOKUP(Tabel1[[#This Row],[Üürnik]],'Lepingu lisa'!$AW$3:$AX$22,2,FALSE),"")</f>
        <v>ENDLA8_04</v>
      </c>
      <c r="M57" s="65"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v>56</v>
      </c>
      <c r="C58" s="24" t="s">
        <v>202</v>
      </c>
      <c r="D58" s="24" t="s">
        <v>205</v>
      </c>
      <c r="E58" s="24" t="s">
        <v>11</v>
      </c>
      <c r="F58" s="68">
        <v>13.6</v>
      </c>
      <c r="G58" s="68"/>
      <c r="H58" s="24"/>
      <c r="I58" s="65" t="str">
        <f>LEFT(Tabel1[[#This Row],[Ruumi tüüp (TALO Tüüpruumide nimestik)]],2)</f>
        <v>21</v>
      </c>
      <c r="J58" s="78" t="s">
        <v>190</v>
      </c>
      <c r="K58" s="24" t="s">
        <v>253</v>
      </c>
      <c r="L58" s="65" t="str">
        <f>IFERROR(VLOOKUP(Tabel1[[#This Row],[Üürnik]],'Lepingu lisa'!$AW$3:$AX$22,2,FALSE),"")</f>
        <v>ENDLA8_04</v>
      </c>
      <c r="M58" s="65"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v>57</v>
      </c>
      <c r="C59" s="24" t="s">
        <v>202</v>
      </c>
      <c r="D59" s="24" t="s">
        <v>205</v>
      </c>
      <c r="E59" s="24" t="s">
        <v>11</v>
      </c>
      <c r="F59" s="68">
        <v>12.5</v>
      </c>
      <c r="G59" s="68"/>
      <c r="H59" s="24"/>
      <c r="I59" s="65" t="str">
        <f>LEFT(Tabel1[[#This Row],[Ruumi tüüp (TALO Tüüpruumide nimestik)]],2)</f>
        <v>21</v>
      </c>
      <c r="J59" s="78" t="s">
        <v>190</v>
      </c>
      <c r="K59" s="24" t="s">
        <v>253</v>
      </c>
      <c r="L59" s="65" t="str">
        <f>IFERROR(VLOOKUP(Tabel1[[#This Row],[Üürnik]],'Lepingu lisa'!$AW$3:$AX$22,2,FALSE),"")</f>
        <v>ENDLA8_04</v>
      </c>
      <c r="M59" s="65"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v>58</v>
      </c>
      <c r="C60" s="24" t="s">
        <v>202</v>
      </c>
      <c r="D60" s="24" t="s">
        <v>205</v>
      </c>
      <c r="E60" s="24" t="s">
        <v>11</v>
      </c>
      <c r="F60" s="68">
        <v>26.6</v>
      </c>
      <c r="G60" s="68"/>
      <c r="H60" s="24"/>
      <c r="I60" s="65" t="str">
        <f>LEFT(Tabel1[[#This Row],[Ruumi tüüp (TALO Tüüpruumide nimestik)]],2)</f>
        <v>21</v>
      </c>
      <c r="J60" s="78" t="s">
        <v>190</v>
      </c>
      <c r="K60" s="24" t="s">
        <v>253</v>
      </c>
      <c r="L60" s="65" t="str">
        <f>IFERROR(VLOOKUP(Tabel1[[#This Row],[Üürnik]],'Lepingu lisa'!$AW$3:$AX$22,2,FALSE),"")</f>
        <v>ENDLA8_04</v>
      </c>
      <c r="M60" s="65"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v>59</v>
      </c>
      <c r="C61" s="24" t="s">
        <v>202</v>
      </c>
      <c r="D61" s="24" t="s">
        <v>205</v>
      </c>
      <c r="E61" s="24" t="s">
        <v>11</v>
      </c>
      <c r="F61" s="68">
        <v>13.6</v>
      </c>
      <c r="G61" s="68"/>
      <c r="H61" s="24"/>
      <c r="I61" s="65" t="str">
        <f>LEFT(Tabel1[[#This Row],[Ruumi tüüp (TALO Tüüpruumide nimestik)]],2)</f>
        <v>21</v>
      </c>
      <c r="J61" s="78" t="s">
        <v>190</v>
      </c>
      <c r="K61" s="24" t="s">
        <v>253</v>
      </c>
      <c r="L61" s="65" t="str">
        <f>IFERROR(VLOOKUP(Tabel1[[#This Row],[Üürnik]],'Lepingu lisa'!$AW$3:$AX$22,2,FALSE),"")</f>
        <v>ENDLA8_04</v>
      </c>
      <c r="M61" s="65"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60</v>
      </c>
      <c r="B62" s="26">
        <v>60</v>
      </c>
      <c r="C62" s="24" t="s">
        <v>202</v>
      </c>
      <c r="D62" s="24" t="s">
        <v>81</v>
      </c>
      <c r="E62" s="24" t="s">
        <v>52</v>
      </c>
      <c r="F62" s="68">
        <v>18.399999999999999</v>
      </c>
      <c r="G62" s="68"/>
      <c r="H62" s="24"/>
      <c r="I62" s="65" t="str">
        <f>LEFT(Tabel1[[#This Row],[Ruumi tüüp (TALO Tüüpruumide nimestik)]],2)</f>
        <v>91</v>
      </c>
      <c r="J62" s="25" t="s">
        <v>190</v>
      </c>
      <c r="K62" s="24" t="s">
        <v>253</v>
      </c>
      <c r="L62" s="65" t="str">
        <f>IFERROR(VLOOKUP(Tabel1[[#This Row],[Üürnik]],'Lepingu lisa'!$AW$3:$AX$22,2,FALSE),"")</f>
        <v>ENDLA8_04</v>
      </c>
      <c r="M62" s="65"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v>61</v>
      </c>
      <c r="C63" s="24" t="s">
        <v>202</v>
      </c>
      <c r="D63" s="24" t="s">
        <v>205</v>
      </c>
      <c r="E63" s="24" t="s">
        <v>11</v>
      </c>
      <c r="F63" s="68">
        <v>3.3</v>
      </c>
      <c r="G63" s="68"/>
      <c r="H63" s="24"/>
      <c r="I63" s="65" t="str">
        <f>LEFT(Tabel1[[#This Row],[Ruumi tüüp (TALO Tüüpruumide nimestik)]],2)</f>
        <v>21</v>
      </c>
      <c r="J63" s="25" t="s">
        <v>190</v>
      </c>
      <c r="K63" s="24" t="s">
        <v>253</v>
      </c>
      <c r="L63" s="65" t="str">
        <f>IFERROR(VLOOKUP(Tabel1[[#This Row],[Üürnik]],'Lepingu lisa'!$AW$3:$AX$22,2,FALSE),"")</f>
        <v>ENDLA8_04</v>
      </c>
      <c r="M63" s="65" t="str">
        <f>IFERROR(VLOOKUP(Tabel1[[#This Row],[Jaotus]],Tabelid!L:M,2,FALSE),"")</f>
        <v>NONE</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v>62</v>
      </c>
      <c r="C64" s="24" t="s">
        <v>202</v>
      </c>
      <c r="D64" s="24" t="s">
        <v>205</v>
      </c>
      <c r="E64" s="24" t="s">
        <v>11</v>
      </c>
      <c r="F64" s="68">
        <v>19.8</v>
      </c>
      <c r="G64" s="68"/>
      <c r="H64" s="24"/>
      <c r="I64" s="65" t="str">
        <f>LEFT(Tabel1[[#This Row],[Ruumi tüüp (TALO Tüüpruumide nimestik)]],2)</f>
        <v>21</v>
      </c>
      <c r="J64" s="25" t="s">
        <v>190</v>
      </c>
      <c r="K64" s="24" t="s">
        <v>253</v>
      </c>
      <c r="L64" s="65" t="str">
        <f>IFERROR(VLOOKUP(Tabel1[[#This Row],[Üürnik]],'Lepingu lisa'!$AW$3:$AX$22,2,FALSE),"")</f>
        <v>ENDLA8_04</v>
      </c>
      <c r="M64" s="65" t="str">
        <f>IFERROR(VLOOKUP(Tabel1[[#This Row],[Jaotus]],Tabelid!L:M,2,FALSE),"")</f>
        <v>NONE</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v>63</v>
      </c>
      <c r="C65" s="24" t="s">
        <v>164</v>
      </c>
      <c r="D65" s="24" t="s">
        <v>201</v>
      </c>
      <c r="E65" s="24" t="s">
        <v>53</v>
      </c>
      <c r="F65" s="68">
        <v>9.1999999999999993</v>
      </c>
      <c r="G65" s="68"/>
      <c r="H65" s="24"/>
      <c r="I65" s="65" t="str">
        <f>LEFT(Tabel1[[#This Row],[Ruumi tüüp (TALO Tüüpruumide nimestik)]],2)</f>
        <v>92</v>
      </c>
      <c r="J65" s="25"/>
      <c r="K65" s="24"/>
      <c r="L65" s="65" t="str">
        <f>IFERROR(VLOOKUP(Tabel1[[#This Row],[Üürnik]],'Lepingu lisa'!$AW$3:$AX$22,2,FALSE),"")</f>
        <v/>
      </c>
      <c r="M65" s="65" t="str">
        <f>IFERROR(VLOOKUP(Tabel1[[#This Row],[Jaotus]],Tabelid!L:M,2,FALSE),"")</f>
        <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v>64</v>
      </c>
      <c r="C66" s="24" t="s">
        <v>202</v>
      </c>
      <c r="D66" s="24" t="s">
        <v>205</v>
      </c>
      <c r="E66" s="24" t="s">
        <v>11</v>
      </c>
      <c r="F66" s="68">
        <v>23.9</v>
      </c>
      <c r="G66" s="68"/>
      <c r="H66" s="24"/>
      <c r="I66" s="65" t="str">
        <f>LEFT(Tabel1[[#This Row],[Ruumi tüüp (TALO Tüüpruumide nimestik)]],2)</f>
        <v>21</v>
      </c>
      <c r="J66" s="25" t="s">
        <v>190</v>
      </c>
      <c r="K66" s="24" t="s">
        <v>253</v>
      </c>
      <c r="L66" s="65" t="str">
        <f>IFERROR(VLOOKUP(Tabel1[[#This Row],[Üürnik]],'Lepingu lisa'!$AW$3:$AX$22,2,FALSE),"")</f>
        <v>ENDLA8_04</v>
      </c>
      <c r="M66" s="65" t="str">
        <f>IFERROR(VLOOKUP(Tabel1[[#This Row],[Jaotus]],Tabelid!L:M,2,FALSE),"")</f>
        <v>NONE</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v>65</v>
      </c>
      <c r="C67" s="24" t="s">
        <v>202</v>
      </c>
      <c r="D67" s="24" t="s">
        <v>205</v>
      </c>
      <c r="E67" s="24" t="s">
        <v>11</v>
      </c>
      <c r="F67" s="68">
        <v>15.2</v>
      </c>
      <c r="G67" s="68"/>
      <c r="H67" s="24"/>
      <c r="I67" s="65" t="str">
        <f>LEFT(Tabel1[[#This Row],[Ruumi tüüp (TALO Tüüpruumide nimestik)]],2)</f>
        <v>21</v>
      </c>
      <c r="J67" s="25" t="s">
        <v>190</v>
      </c>
      <c r="K67" s="24" t="s">
        <v>253</v>
      </c>
      <c r="L67" s="65" t="str">
        <f>IFERROR(VLOOKUP(Tabel1[[#This Row],[Üürnik]],'Lepingu lisa'!$AW$3:$AX$22,2,FALSE),"")</f>
        <v>ENDLA8_04</v>
      </c>
      <c r="M67" s="65"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60</v>
      </c>
      <c r="B68" s="26">
        <v>66</v>
      </c>
      <c r="C68" s="24" t="s">
        <v>202</v>
      </c>
      <c r="D68" s="24" t="s">
        <v>81</v>
      </c>
      <c r="E68" s="24" t="s">
        <v>52</v>
      </c>
      <c r="F68" s="68">
        <v>7.7</v>
      </c>
      <c r="G68" s="68"/>
      <c r="H68" s="24"/>
      <c r="I68" s="65" t="str">
        <f>LEFT(Tabel1[[#This Row],[Ruumi tüüp (TALO Tüüpruumide nimestik)]],2)</f>
        <v>91</v>
      </c>
      <c r="J68" s="25" t="s">
        <v>190</v>
      </c>
      <c r="K68" s="24" t="s">
        <v>253</v>
      </c>
      <c r="L68" s="65" t="str">
        <f>IFERROR(VLOOKUP(Tabel1[[#This Row],[Üürnik]],'Lepingu lisa'!$AW$3:$AX$22,2,FALSE),"")</f>
        <v>ENDLA8_04</v>
      </c>
      <c r="M68" s="65"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60</v>
      </c>
      <c r="B69" s="26">
        <v>67</v>
      </c>
      <c r="C69" s="24" t="s">
        <v>197</v>
      </c>
      <c r="D69" s="24" t="s">
        <v>120</v>
      </c>
      <c r="E69" s="24" t="s">
        <v>58</v>
      </c>
      <c r="F69" s="68">
        <v>1.7</v>
      </c>
      <c r="G69" s="68"/>
      <c r="H69" s="24"/>
      <c r="I69" s="65" t="str">
        <f>LEFT(Tabel1[[#This Row],[Ruumi tüüp (TALO Tüüpruumide nimestik)]],2)</f>
        <v>99</v>
      </c>
      <c r="J69" s="25"/>
      <c r="K69" s="24"/>
      <c r="L69" s="65" t="str">
        <f>IFERROR(VLOOKUP(Tabel1[[#This Row],[Üürnik]],'Lepingu lisa'!$AW$3:$AX$22,2,FALSE),"")</f>
        <v/>
      </c>
      <c r="M69" s="65" t="str">
        <f>IFERROR(VLOOKUP(Tabel1[[#This Row],[Jaotus]],Tabelid!L:M,2,FALSE),"")</f>
        <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60</v>
      </c>
      <c r="B70" s="26">
        <v>68</v>
      </c>
      <c r="C70" s="24" t="s">
        <v>202</v>
      </c>
      <c r="D70" s="24" t="s">
        <v>85</v>
      </c>
      <c r="E70" s="24" t="s">
        <v>13</v>
      </c>
      <c r="F70" s="68">
        <v>5.0999999999999996</v>
      </c>
      <c r="G70" s="68"/>
      <c r="H70" s="24"/>
      <c r="I70" s="65" t="str">
        <f>LEFT(Tabel1[[#This Row],[Ruumi tüüp (TALO Tüüpruumide nimestik)]],2)</f>
        <v>23</v>
      </c>
      <c r="J70" s="25" t="s">
        <v>190</v>
      </c>
      <c r="K70" s="24" t="s">
        <v>253</v>
      </c>
      <c r="L70" s="65" t="str">
        <f>IFERROR(VLOOKUP(Tabel1[[#This Row],[Üürnik]],'Lepingu lisa'!$AW$3:$AX$22,2,FALSE),"")</f>
        <v>ENDLA8_04</v>
      </c>
      <c r="M70" s="65" t="str">
        <f>IFERROR(VLOOKUP(Tabel1[[#This Row],[Jaotus]],Tabelid!L:M,2,FALSE),"")</f>
        <v>NONE</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60</v>
      </c>
      <c r="B71" s="26">
        <v>69</v>
      </c>
      <c r="C71" s="24" t="s">
        <v>202</v>
      </c>
      <c r="D71" s="24" t="s">
        <v>80</v>
      </c>
      <c r="E71" s="24" t="s">
        <v>38</v>
      </c>
      <c r="F71" s="68">
        <v>1.8</v>
      </c>
      <c r="G71" s="68"/>
      <c r="H71" s="24"/>
      <c r="I71" s="65" t="str">
        <f>LEFT(Tabel1[[#This Row],[Ruumi tüüp (TALO Tüüpruumide nimestik)]],2)</f>
        <v>73</v>
      </c>
      <c r="J71" s="25" t="s">
        <v>190</v>
      </c>
      <c r="K71" s="24" t="s">
        <v>253</v>
      </c>
      <c r="L71" s="65" t="str">
        <f>IFERROR(VLOOKUP(Tabel1[[#This Row],[Üürnik]],'Lepingu lisa'!$AW$3:$AX$22,2,FALSE),"")</f>
        <v>ENDLA8_04</v>
      </c>
      <c r="M71" s="65"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60</v>
      </c>
      <c r="B72" s="26">
        <v>70</v>
      </c>
      <c r="C72" s="24" t="s">
        <v>202</v>
      </c>
      <c r="D72" s="24" t="s">
        <v>80</v>
      </c>
      <c r="E72" s="24" t="s">
        <v>38</v>
      </c>
      <c r="F72" s="68">
        <v>4</v>
      </c>
      <c r="G72" s="68"/>
      <c r="H72" s="24"/>
      <c r="I72" s="65" t="str">
        <f>LEFT(Tabel1[[#This Row],[Ruumi tüüp (TALO Tüüpruumide nimestik)]],2)</f>
        <v>73</v>
      </c>
      <c r="J72" s="25" t="s">
        <v>190</v>
      </c>
      <c r="K72" s="24" t="s">
        <v>253</v>
      </c>
      <c r="L72" s="65" t="str">
        <f>IFERROR(VLOOKUP(Tabel1[[#This Row],[Üürnik]],'Lepingu lisa'!$AW$3:$AX$22,2,FALSE),"")</f>
        <v>ENDLA8_04</v>
      </c>
      <c r="M72" s="65"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60</v>
      </c>
      <c r="B73" s="26">
        <v>71</v>
      </c>
      <c r="C73" s="24" t="s">
        <v>202</v>
      </c>
      <c r="D73" s="24" t="s">
        <v>93</v>
      </c>
      <c r="E73" s="24" t="s">
        <v>52</v>
      </c>
      <c r="F73" s="68">
        <v>4.4000000000000004</v>
      </c>
      <c r="G73" s="68"/>
      <c r="H73" s="24"/>
      <c r="I73" s="65" t="str">
        <f>LEFT(Tabel1[[#This Row],[Ruumi tüüp (TALO Tüüpruumide nimestik)]],2)</f>
        <v>91</v>
      </c>
      <c r="J73" s="25" t="s">
        <v>190</v>
      </c>
      <c r="K73" s="24" t="s">
        <v>253</v>
      </c>
      <c r="L73" s="65" t="str">
        <f>IFERROR(VLOOKUP(Tabel1[[#This Row],[Üürnik]],'Lepingu lisa'!$AW$3:$AX$22,2,FALSE),"")</f>
        <v>ENDLA8_04</v>
      </c>
      <c r="M73" s="65"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60</v>
      </c>
      <c r="B74" s="26">
        <v>72</v>
      </c>
      <c r="C74" s="24" t="s">
        <v>202</v>
      </c>
      <c r="D74" s="24" t="s">
        <v>205</v>
      </c>
      <c r="E74" s="24" t="s">
        <v>11</v>
      </c>
      <c r="F74" s="68">
        <v>11.9</v>
      </c>
      <c r="G74" s="68"/>
      <c r="H74" s="24"/>
      <c r="I74" s="65" t="str">
        <f>LEFT(Tabel1[[#This Row],[Ruumi tüüp (TALO Tüüpruumide nimestik)]],2)</f>
        <v>21</v>
      </c>
      <c r="J74" s="25" t="s">
        <v>190</v>
      </c>
      <c r="K74" s="24" t="s">
        <v>253</v>
      </c>
      <c r="L74" s="65" t="str">
        <f>IFERROR(VLOOKUP(Tabel1[[#This Row],[Üürnik]],'Lepingu lisa'!$AW$3:$AX$22,2,FALSE),"")</f>
        <v>ENDLA8_04</v>
      </c>
      <c r="M74" s="65"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60</v>
      </c>
      <c r="B75" s="26">
        <v>73</v>
      </c>
      <c r="C75" s="24" t="s">
        <v>202</v>
      </c>
      <c r="D75" s="24" t="s">
        <v>94</v>
      </c>
      <c r="E75" s="24" t="s">
        <v>15</v>
      </c>
      <c r="F75" s="68">
        <v>156.69999999999999</v>
      </c>
      <c r="G75" s="68"/>
      <c r="H75" s="24"/>
      <c r="I75" s="65" t="str">
        <f>LEFT(Tabel1[[#This Row],[Ruumi tüüp (TALO Tüüpruumide nimestik)]],2)</f>
        <v>33</v>
      </c>
      <c r="J75" s="25" t="s">
        <v>190</v>
      </c>
      <c r="K75" s="24" t="s">
        <v>253</v>
      </c>
      <c r="L75" s="65" t="str">
        <f>IFERROR(VLOOKUP(Tabel1[[#This Row],[Üürnik]],'Lepingu lisa'!$AW$3:$AX$22,2,FALSE),"")</f>
        <v>ENDLA8_04</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60</v>
      </c>
      <c r="B76" s="26">
        <v>74</v>
      </c>
      <c r="C76" s="24" t="s">
        <v>202</v>
      </c>
      <c r="D76" s="24" t="s">
        <v>93</v>
      </c>
      <c r="E76" s="24" t="s">
        <v>52</v>
      </c>
      <c r="F76" s="68">
        <v>11.2</v>
      </c>
      <c r="G76" s="68"/>
      <c r="H76" s="24"/>
      <c r="I76" s="65" t="str">
        <f>LEFT(Tabel1[[#This Row],[Ruumi tüüp (TALO Tüüpruumide nimestik)]],2)</f>
        <v>91</v>
      </c>
      <c r="J76" s="25" t="s">
        <v>190</v>
      </c>
      <c r="K76" s="24" t="s">
        <v>253</v>
      </c>
      <c r="L76" s="65" t="str">
        <f>IFERROR(VLOOKUP(Tabel1[[#This Row],[Üürnik]],'Lepingu lisa'!$AW$3:$AX$22,2,FALSE),"")</f>
        <v>ENDLA8_04</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60</v>
      </c>
      <c r="B77" s="26">
        <v>75</v>
      </c>
      <c r="C77" s="24" t="s">
        <v>164</v>
      </c>
      <c r="D77" s="24" t="s">
        <v>201</v>
      </c>
      <c r="E77" s="24" t="s">
        <v>53</v>
      </c>
      <c r="F77" s="68">
        <v>9.1999999999999993</v>
      </c>
      <c r="G77" s="68"/>
      <c r="H77" s="24"/>
      <c r="I77" s="65" t="str">
        <f>LEFT(Tabel1[[#This Row],[Ruumi tüüp (TALO Tüüpruumide nimestik)]],2)</f>
        <v>92</v>
      </c>
      <c r="J77" s="25"/>
      <c r="K77" s="24"/>
      <c r="L77" s="65" t="str">
        <f>IFERROR(VLOOKUP(Tabel1[[#This Row],[Üürnik]],'Lepingu lisa'!$AW$3:$AX$22,2,FALSE),"")</f>
        <v/>
      </c>
      <c r="M77" s="65" t="str">
        <f>IFERROR(VLOOKUP(Tabel1[[#This Row],[Jaotus]],Tabelid!L:M,2,FALSE),"")</f>
        <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60</v>
      </c>
      <c r="B78" s="26">
        <v>76</v>
      </c>
      <c r="C78" s="24" t="s">
        <v>202</v>
      </c>
      <c r="D78" s="24" t="s">
        <v>205</v>
      </c>
      <c r="E78" s="24" t="s">
        <v>11</v>
      </c>
      <c r="F78" s="68">
        <v>9.6999999999999993</v>
      </c>
      <c r="G78" s="68"/>
      <c r="H78" s="24"/>
      <c r="I78" s="65" t="str">
        <f>LEFT(Tabel1[[#This Row],[Ruumi tüüp (TALO Tüüpruumide nimestik)]],2)</f>
        <v>21</v>
      </c>
      <c r="J78" s="25" t="s">
        <v>190</v>
      </c>
      <c r="K78" s="24" t="s">
        <v>253</v>
      </c>
      <c r="L78" s="65" t="str">
        <f>IFERROR(VLOOKUP(Tabel1[[#This Row],[Üürnik]],'Lepingu lisa'!$AW$3:$AX$22,2,FALSE),"")</f>
        <v>ENDLA8_04</v>
      </c>
      <c r="M78" s="65"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60</v>
      </c>
      <c r="B79" s="26">
        <v>77</v>
      </c>
      <c r="C79" s="24" t="s">
        <v>202</v>
      </c>
      <c r="D79" s="24" t="s">
        <v>205</v>
      </c>
      <c r="E79" s="24" t="s">
        <v>11</v>
      </c>
      <c r="F79" s="68">
        <v>9.9</v>
      </c>
      <c r="G79" s="68"/>
      <c r="H79" s="24"/>
      <c r="I79" s="65" t="str">
        <f>LEFT(Tabel1[[#This Row],[Ruumi tüüp (TALO Tüüpruumide nimestik)]],2)</f>
        <v>21</v>
      </c>
      <c r="J79" s="25" t="s">
        <v>190</v>
      </c>
      <c r="K79" s="24" t="s">
        <v>253</v>
      </c>
      <c r="L79" s="65" t="str">
        <f>IFERROR(VLOOKUP(Tabel1[[#This Row],[Üürnik]],'Lepingu lisa'!$AW$3:$AX$22,2,FALSE),"")</f>
        <v>ENDLA8_04</v>
      </c>
      <c r="M79" s="65"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60</v>
      </c>
      <c r="B80" s="26">
        <v>78</v>
      </c>
      <c r="C80" s="24" t="s">
        <v>202</v>
      </c>
      <c r="D80" s="24" t="s">
        <v>93</v>
      </c>
      <c r="E80" s="24" t="s">
        <v>52</v>
      </c>
      <c r="F80" s="68">
        <v>3.1</v>
      </c>
      <c r="G80" s="68"/>
      <c r="H80" s="24"/>
      <c r="I80" s="65" t="str">
        <f>LEFT(Tabel1[[#This Row],[Ruumi tüüp (TALO Tüüpruumide nimestik)]],2)</f>
        <v>91</v>
      </c>
      <c r="J80" s="25" t="s">
        <v>190</v>
      </c>
      <c r="K80" s="24" t="s">
        <v>253</v>
      </c>
      <c r="L80" s="65" t="str">
        <f>IFERROR(VLOOKUP(Tabel1[[#This Row],[Üürnik]],'Lepingu lisa'!$AW$3:$AX$22,2,FALSE),"")</f>
        <v>ENDLA8_04</v>
      </c>
      <c r="M80" s="65"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60</v>
      </c>
      <c r="B81" s="26">
        <v>79</v>
      </c>
      <c r="C81" s="24" t="s">
        <v>202</v>
      </c>
      <c r="D81" s="24" t="s">
        <v>85</v>
      </c>
      <c r="E81" s="24" t="s">
        <v>13</v>
      </c>
      <c r="F81" s="68">
        <v>3.5</v>
      </c>
      <c r="G81" s="68"/>
      <c r="H81" s="24"/>
      <c r="I81" s="65" t="str">
        <f>LEFT(Tabel1[[#This Row],[Ruumi tüüp (TALO Tüüpruumide nimestik)]],2)</f>
        <v>23</v>
      </c>
      <c r="J81" s="25" t="s">
        <v>190</v>
      </c>
      <c r="K81" s="24" t="s">
        <v>253</v>
      </c>
      <c r="L81" s="65" t="str">
        <f>IFERROR(VLOOKUP(Tabel1[[#This Row],[Üürnik]],'Lepingu lisa'!$AW$3:$AX$22,2,FALSE),"")</f>
        <v>ENDLA8_04</v>
      </c>
      <c r="M81" s="65" t="str">
        <f>IFERROR(VLOOKUP(Tabel1[[#This Row],[Jaotus]],Tabelid!L:M,2,FALSE),"")</f>
        <v>NONE</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60</v>
      </c>
      <c r="B82" s="26">
        <v>80</v>
      </c>
      <c r="C82" s="24" t="s">
        <v>202</v>
      </c>
      <c r="D82" s="24" t="s">
        <v>84</v>
      </c>
      <c r="E82" s="24" t="s">
        <v>37</v>
      </c>
      <c r="F82" s="68">
        <v>4.0999999999999996</v>
      </c>
      <c r="G82" s="68"/>
      <c r="H82" s="24"/>
      <c r="I82" s="65" t="str">
        <f>LEFT(Tabel1[[#This Row],[Ruumi tüüp (TALO Tüüpruumide nimestik)]],2)</f>
        <v>72</v>
      </c>
      <c r="J82" s="25" t="s">
        <v>190</v>
      </c>
      <c r="K82" s="24" t="s">
        <v>253</v>
      </c>
      <c r="L82" s="65" t="str">
        <f>IFERROR(VLOOKUP(Tabel1[[#This Row],[Üürnik]],'Lepingu lisa'!$AW$3:$AX$22,2,FALSE),"")</f>
        <v>ENDLA8_04</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60</v>
      </c>
      <c r="B83" s="26">
        <v>81</v>
      </c>
      <c r="C83" s="24" t="s">
        <v>202</v>
      </c>
      <c r="D83" s="24" t="s">
        <v>80</v>
      </c>
      <c r="E83" s="24" t="s">
        <v>38</v>
      </c>
      <c r="F83" s="68">
        <v>1.6</v>
      </c>
      <c r="G83" s="68"/>
      <c r="H83" s="24"/>
      <c r="I83" s="65" t="str">
        <f>LEFT(Tabel1[[#This Row],[Ruumi tüüp (TALO Tüüpruumide nimestik)]],2)</f>
        <v>73</v>
      </c>
      <c r="J83" s="25" t="s">
        <v>190</v>
      </c>
      <c r="K83" s="24" t="s">
        <v>253</v>
      </c>
      <c r="L83" s="65" t="str">
        <f>IFERROR(VLOOKUP(Tabel1[[#This Row],[Üürnik]],'Lepingu lisa'!$AW$3:$AX$22,2,FALSE),"")</f>
        <v>ENDLA8_04</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60</v>
      </c>
      <c r="B84" s="26">
        <v>82</v>
      </c>
      <c r="C84" s="24" t="s">
        <v>202</v>
      </c>
      <c r="D84" s="24" t="s">
        <v>80</v>
      </c>
      <c r="E84" s="24" t="s">
        <v>38</v>
      </c>
      <c r="F84" s="68">
        <v>1.6</v>
      </c>
      <c r="G84" s="68"/>
      <c r="H84" s="24"/>
      <c r="I84" s="65" t="str">
        <f>LEFT(Tabel1[[#This Row],[Ruumi tüüp (TALO Tüüpruumide nimestik)]],2)</f>
        <v>73</v>
      </c>
      <c r="J84" s="25" t="s">
        <v>190</v>
      </c>
      <c r="K84" s="24" t="s">
        <v>253</v>
      </c>
      <c r="L84" s="65" t="str">
        <f>IFERROR(VLOOKUP(Tabel1[[#This Row],[Üürnik]],'Lepingu lisa'!$AW$3:$AX$22,2,FALSE),"")</f>
        <v>ENDLA8_04</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60</v>
      </c>
      <c r="B85" s="26">
        <v>83</v>
      </c>
      <c r="C85" s="24" t="s">
        <v>202</v>
      </c>
      <c r="D85" s="24" t="s">
        <v>81</v>
      </c>
      <c r="E85" s="24" t="s">
        <v>52</v>
      </c>
      <c r="F85" s="68">
        <v>49</v>
      </c>
      <c r="G85" s="68"/>
      <c r="H85" s="24"/>
      <c r="I85" s="65" t="str">
        <f>LEFT(Tabel1[[#This Row],[Ruumi tüüp (TALO Tüüpruumide nimestik)]],2)</f>
        <v>91</v>
      </c>
      <c r="J85" s="25" t="s">
        <v>190</v>
      </c>
      <c r="K85" s="24" t="s">
        <v>253</v>
      </c>
      <c r="L85" s="65" t="str">
        <f>IFERROR(VLOOKUP(Tabel1[[#This Row],[Üürnik]],'Lepingu lisa'!$AW$3:$AX$22,2,FALSE),"")</f>
        <v>ENDLA8_04</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60</v>
      </c>
      <c r="B86" s="26">
        <v>84</v>
      </c>
      <c r="C86" s="24" t="s">
        <v>202</v>
      </c>
      <c r="D86" s="24" t="s">
        <v>99</v>
      </c>
      <c r="E86" s="24" t="s">
        <v>13</v>
      </c>
      <c r="F86" s="68">
        <v>2.1</v>
      </c>
      <c r="G86" s="68"/>
      <c r="H86" s="24"/>
      <c r="I86" s="65" t="str">
        <f>LEFT(Tabel1[[#This Row],[Ruumi tüüp (TALO Tüüpruumide nimestik)]],2)</f>
        <v>23</v>
      </c>
      <c r="J86" s="25" t="s">
        <v>190</v>
      </c>
      <c r="K86" s="24" t="s">
        <v>253</v>
      </c>
      <c r="L86" s="65" t="str">
        <f>IFERROR(VLOOKUP(Tabel1[[#This Row],[Üürnik]],'Lepingu lisa'!$AW$3:$AX$22,2,FALSE),"")</f>
        <v>ENDLA8_04</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60</v>
      </c>
      <c r="B87" s="26">
        <v>85</v>
      </c>
      <c r="C87" s="24" t="s">
        <v>202</v>
      </c>
      <c r="D87" s="24" t="s">
        <v>205</v>
      </c>
      <c r="E87" s="24" t="s">
        <v>11</v>
      </c>
      <c r="F87" s="68">
        <v>33.200000000000003</v>
      </c>
      <c r="G87" s="68"/>
      <c r="H87" s="24"/>
      <c r="I87" s="65" t="str">
        <f>LEFT(Tabel1[[#This Row],[Ruumi tüüp (TALO Tüüpruumide nimestik)]],2)</f>
        <v>21</v>
      </c>
      <c r="J87" s="25" t="s">
        <v>190</v>
      </c>
      <c r="K87" s="24" t="s">
        <v>254</v>
      </c>
      <c r="L87" s="65" t="str">
        <f>IFERROR(VLOOKUP(Tabel1[[#This Row],[Üürnik]],'Lepingu lisa'!$AW$3:$AX$22,2,FALSE),"")</f>
        <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60</v>
      </c>
      <c r="B88" s="26">
        <v>86</v>
      </c>
      <c r="C88" s="24" t="s">
        <v>202</v>
      </c>
      <c r="D88" s="24" t="s">
        <v>205</v>
      </c>
      <c r="E88" s="24" t="s">
        <v>11</v>
      </c>
      <c r="F88" s="68">
        <v>25.8</v>
      </c>
      <c r="G88" s="68"/>
      <c r="H88" s="24"/>
      <c r="I88" s="65" t="str">
        <f>LEFT(Tabel1[[#This Row],[Ruumi tüüp (TALO Tüüpruumide nimestik)]],2)</f>
        <v>21</v>
      </c>
      <c r="J88" s="25" t="s">
        <v>190</v>
      </c>
      <c r="K88" s="24" t="s">
        <v>254</v>
      </c>
      <c r="L88" s="65" t="str">
        <f>IFERROR(VLOOKUP(Tabel1[[#This Row],[Üürnik]],'Lepingu lisa'!$AW$3:$AX$22,2,FALSE),"")</f>
        <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60</v>
      </c>
      <c r="B89" s="26">
        <v>87</v>
      </c>
      <c r="C89" s="24" t="s">
        <v>202</v>
      </c>
      <c r="D89" s="24" t="s">
        <v>205</v>
      </c>
      <c r="E89" s="24" t="s">
        <v>11</v>
      </c>
      <c r="F89" s="68">
        <v>38.5</v>
      </c>
      <c r="G89" s="68"/>
      <c r="H89" s="24"/>
      <c r="I89" s="65" t="str">
        <f>LEFT(Tabel1[[#This Row],[Ruumi tüüp (TALO Tüüpruumide nimestik)]],2)</f>
        <v>21</v>
      </c>
      <c r="J89" s="25" t="s">
        <v>190</v>
      </c>
      <c r="K89" s="24" t="s">
        <v>254</v>
      </c>
      <c r="L89" s="65" t="str">
        <f>IFERROR(VLOOKUP(Tabel1[[#This Row],[Üürnik]],'Lepingu lisa'!$AW$3:$AX$22,2,FALSE),"")</f>
        <v/>
      </c>
      <c r="M89" s="65"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60</v>
      </c>
      <c r="B90" s="26">
        <v>88</v>
      </c>
      <c r="C90" s="24" t="s">
        <v>202</v>
      </c>
      <c r="D90" s="24" t="s">
        <v>205</v>
      </c>
      <c r="E90" s="24" t="s">
        <v>11</v>
      </c>
      <c r="F90" s="68">
        <v>11</v>
      </c>
      <c r="G90" s="68"/>
      <c r="H90" s="24"/>
      <c r="I90" s="65" t="str">
        <f>LEFT(Tabel1[[#This Row],[Ruumi tüüp (TALO Tüüpruumide nimestik)]],2)</f>
        <v>21</v>
      </c>
      <c r="J90" s="25" t="s">
        <v>190</v>
      </c>
      <c r="K90" s="24" t="s">
        <v>254</v>
      </c>
      <c r="L90" s="65" t="str">
        <f>IFERROR(VLOOKUP(Tabel1[[#This Row],[Üürnik]],'Lepingu lisa'!$AW$3:$AX$22,2,FALSE),"")</f>
        <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60</v>
      </c>
      <c r="B91" s="26">
        <v>89</v>
      </c>
      <c r="C91" s="24" t="s">
        <v>202</v>
      </c>
      <c r="D91" s="24" t="s">
        <v>205</v>
      </c>
      <c r="E91" s="24" t="s">
        <v>11</v>
      </c>
      <c r="F91" s="68">
        <v>12.1</v>
      </c>
      <c r="G91" s="68"/>
      <c r="H91" s="24"/>
      <c r="I91" s="65" t="str">
        <f>LEFT(Tabel1[[#This Row],[Ruumi tüüp (TALO Tüüpruumide nimestik)]],2)</f>
        <v>21</v>
      </c>
      <c r="J91" s="25" t="s">
        <v>190</v>
      </c>
      <c r="K91" s="24" t="s">
        <v>254</v>
      </c>
      <c r="L91" s="65" t="str">
        <f>IFERROR(VLOOKUP(Tabel1[[#This Row],[Üürnik]],'Lepingu lisa'!$AW$3:$AX$22,2,FALSE),"")</f>
        <v/>
      </c>
      <c r="M91" s="65"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60</v>
      </c>
      <c r="B92" s="26">
        <v>90</v>
      </c>
      <c r="C92" s="24" t="s">
        <v>202</v>
      </c>
      <c r="D92" s="24" t="s">
        <v>205</v>
      </c>
      <c r="E92" s="24" t="s">
        <v>11</v>
      </c>
      <c r="F92" s="68">
        <v>12.6</v>
      </c>
      <c r="G92" s="68"/>
      <c r="H92" s="24"/>
      <c r="I92" s="65" t="str">
        <f>LEFT(Tabel1[[#This Row],[Ruumi tüüp (TALO Tüüpruumide nimestik)]],2)</f>
        <v>21</v>
      </c>
      <c r="J92" s="25" t="s">
        <v>190</v>
      </c>
      <c r="K92" s="24" t="s">
        <v>253</v>
      </c>
      <c r="L92" s="65" t="str">
        <f>IFERROR(VLOOKUP(Tabel1[[#This Row],[Üürnik]],'Lepingu lisa'!$AW$3:$AX$22,2,FALSE),"")</f>
        <v>ENDLA8_04</v>
      </c>
      <c r="M92" s="65"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60</v>
      </c>
      <c r="B93" s="26">
        <v>91</v>
      </c>
      <c r="C93" s="24" t="s">
        <v>202</v>
      </c>
      <c r="D93" s="24" t="s">
        <v>205</v>
      </c>
      <c r="E93" s="24" t="s">
        <v>11</v>
      </c>
      <c r="F93" s="68">
        <v>13.9</v>
      </c>
      <c r="G93" s="68"/>
      <c r="H93" s="24"/>
      <c r="I93" s="65" t="str">
        <f>LEFT(Tabel1[[#This Row],[Ruumi tüüp (TALO Tüüpruumide nimestik)]],2)</f>
        <v>21</v>
      </c>
      <c r="J93" s="25" t="s">
        <v>190</v>
      </c>
      <c r="K93" s="24" t="s">
        <v>253</v>
      </c>
      <c r="L93" s="65" t="str">
        <f>IFERROR(VLOOKUP(Tabel1[[#This Row],[Üürnik]],'Lepingu lisa'!$AW$3:$AX$22,2,FALSE),"")</f>
        <v>ENDLA8_04</v>
      </c>
      <c r="M93" s="65"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60</v>
      </c>
      <c r="B94" s="26">
        <v>93</v>
      </c>
      <c r="C94" s="24" t="s">
        <v>202</v>
      </c>
      <c r="D94" s="24" t="s">
        <v>93</v>
      </c>
      <c r="E94" s="24" t="s">
        <v>52</v>
      </c>
      <c r="F94" s="68">
        <v>1.9</v>
      </c>
      <c r="G94" s="68"/>
      <c r="H94" s="24"/>
      <c r="I94" s="65" t="str">
        <f>LEFT(Tabel1[[#This Row],[Ruumi tüüp (TALO Tüüpruumide nimestik)]],2)</f>
        <v>91</v>
      </c>
      <c r="J94" s="25" t="s">
        <v>190</v>
      </c>
      <c r="K94" s="24" t="s">
        <v>253</v>
      </c>
      <c r="L94" s="65" t="str">
        <f>IFERROR(VLOOKUP(Tabel1[[#This Row],[Üürnik]],'Lepingu lisa'!$AW$3:$AX$22,2,FALSE),"")</f>
        <v>ENDLA8_04</v>
      </c>
      <c r="M94" s="65" t="str">
        <f>IFERROR(VLOOKUP(Tabel1[[#This Row],[Jaotus]],Tabelid!L:M,2,FALSE),"")</f>
        <v>NONE</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60</v>
      </c>
      <c r="B95" s="26">
        <v>94</v>
      </c>
      <c r="C95" s="24" t="s">
        <v>202</v>
      </c>
      <c r="D95" s="24" t="s">
        <v>80</v>
      </c>
      <c r="E95" s="24" t="s">
        <v>38</v>
      </c>
      <c r="F95" s="68">
        <v>1.2</v>
      </c>
      <c r="G95" s="68"/>
      <c r="H95" s="24"/>
      <c r="I95" s="65" t="str">
        <f>LEFT(Tabel1[[#This Row],[Ruumi tüüp (TALO Tüüpruumide nimestik)]],2)</f>
        <v>73</v>
      </c>
      <c r="J95" s="25" t="s">
        <v>190</v>
      </c>
      <c r="K95" s="24" t="s">
        <v>253</v>
      </c>
      <c r="L95" s="65" t="str">
        <f>IFERROR(VLOOKUP(Tabel1[[#This Row],[Üürnik]],'Lepingu lisa'!$AW$3:$AX$22,2,FALSE),"")</f>
        <v>ENDLA8_04</v>
      </c>
      <c r="M95" s="65"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60</v>
      </c>
      <c r="B96" s="26">
        <v>95</v>
      </c>
      <c r="C96" s="24" t="s">
        <v>202</v>
      </c>
      <c r="D96" s="24" t="s">
        <v>80</v>
      </c>
      <c r="E96" s="24" t="s">
        <v>38</v>
      </c>
      <c r="F96" s="68">
        <v>1.3</v>
      </c>
      <c r="G96" s="68"/>
      <c r="H96" s="24"/>
      <c r="I96" s="65" t="str">
        <f>LEFT(Tabel1[[#This Row],[Ruumi tüüp (TALO Tüüpruumide nimestik)]],2)</f>
        <v>73</v>
      </c>
      <c r="J96" s="25" t="s">
        <v>190</v>
      </c>
      <c r="K96" s="24" t="s">
        <v>253</v>
      </c>
      <c r="L96" s="65" t="str">
        <f>IFERROR(VLOOKUP(Tabel1[[#This Row],[Üürnik]],'Lepingu lisa'!$AW$3:$AX$22,2,FALSE),"")</f>
        <v>ENDLA8_04</v>
      </c>
      <c r="M96" s="65" t="str">
        <f>IFERROR(VLOOKUP(Tabel1[[#This Row],[Jaotus]],Tabelid!L:M,2,FALSE),"")</f>
        <v>NONE</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60</v>
      </c>
      <c r="B97" s="26">
        <v>96</v>
      </c>
      <c r="C97" s="24" t="s">
        <v>202</v>
      </c>
      <c r="D97" s="24" t="s">
        <v>86</v>
      </c>
      <c r="E97" s="24" t="s">
        <v>36</v>
      </c>
      <c r="F97" s="68">
        <v>6.6</v>
      </c>
      <c r="G97" s="68"/>
      <c r="H97" s="24"/>
      <c r="I97" s="65" t="str">
        <f>LEFT(Tabel1[[#This Row],[Ruumi tüüp (TALO Tüüpruumide nimestik)]],2)</f>
        <v>71</v>
      </c>
      <c r="J97" s="25" t="s">
        <v>190</v>
      </c>
      <c r="K97" s="24" t="s">
        <v>254</v>
      </c>
      <c r="L97" s="65" t="str">
        <f>IFERROR(VLOOKUP(Tabel1[[#This Row],[Üürnik]],'Lepingu lisa'!$AW$3:$AX$22,2,FALSE),"")</f>
        <v/>
      </c>
      <c r="M97" s="65" t="str">
        <f>IFERROR(VLOOKUP(Tabel1[[#This Row],[Jaotus]],Tabelid!L:M,2,FALSE),"")</f>
        <v>NONE</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60</v>
      </c>
      <c r="B98" s="26">
        <v>97</v>
      </c>
      <c r="C98" s="24" t="s">
        <v>202</v>
      </c>
      <c r="D98" s="24" t="s">
        <v>85</v>
      </c>
      <c r="E98" s="24" t="s">
        <v>13</v>
      </c>
      <c r="F98" s="68">
        <v>1.2</v>
      </c>
      <c r="G98" s="68"/>
      <c r="H98" s="24"/>
      <c r="I98" s="65" t="str">
        <f>LEFT(Tabel1[[#This Row],[Ruumi tüüp (TALO Tüüpruumide nimestik)]],2)</f>
        <v>23</v>
      </c>
      <c r="J98" s="25" t="s">
        <v>190</v>
      </c>
      <c r="K98" s="24" t="s">
        <v>254</v>
      </c>
      <c r="L98" s="65" t="str">
        <f>IFERROR(VLOOKUP(Tabel1[[#This Row],[Üürnik]],'Lepingu lisa'!$AW$3:$AX$22,2,FALSE),"")</f>
        <v/>
      </c>
      <c r="M98" s="65"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60</v>
      </c>
      <c r="B99" s="26">
        <v>98</v>
      </c>
      <c r="C99" s="24" t="s">
        <v>202</v>
      </c>
      <c r="D99" s="24" t="s">
        <v>205</v>
      </c>
      <c r="E99" s="24" t="s">
        <v>11</v>
      </c>
      <c r="F99" s="68">
        <v>11.5</v>
      </c>
      <c r="G99" s="68"/>
      <c r="H99" s="24"/>
      <c r="I99" s="65" t="str">
        <f>LEFT(Tabel1[[#This Row],[Ruumi tüüp (TALO Tüüpruumide nimestik)]],2)</f>
        <v>21</v>
      </c>
      <c r="J99" s="25" t="s">
        <v>190</v>
      </c>
      <c r="K99" s="24" t="s">
        <v>253</v>
      </c>
      <c r="L99" s="65" t="str">
        <f>IFERROR(VLOOKUP(Tabel1[[#This Row],[Üürnik]],'Lepingu lisa'!$AW$3:$AX$22,2,FALSE),"")</f>
        <v>ENDLA8_04</v>
      </c>
      <c r="M99" s="65"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60</v>
      </c>
      <c r="B100" s="26">
        <v>99</v>
      </c>
      <c r="C100" s="24" t="s">
        <v>202</v>
      </c>
      <c r="D100" s="24" t="s">
        <v>205</v>
      </c>
      <c r="E100" s="24" t="s">
        <v>11</v>
      </c>
      <c r="F100" s="68">
        <v>11.9</v>
      </c>
      <c r="G100" s="68"/>
      <c r="H100" s="24"/>
      <c r="I100" s="65" t="str">
        <f>LEFT(Tabel1[[#This Row],[Ruumi tüüp (TALO Tüüpruumide nimestik)]],2)</f>
        <v>21</v>
      </c>
      <c r="J100" s="25" t="s">
        <v>190</v>
      </c>
      <c r="K100" s="24" t="s">
        <v>253</v>
      </c>
      <c r="L100" s="65" t="str">
        <f>IFERROR(VLOOKUP(Tabel1[[#This Row],[Üürnik]],'Lepingu lisa'!$AW$3:$AX$22,2,FALSE),"")</f>
        <v>ENDLA8_04</v>
      </c>
      <c r="M100" s="65" t="str">
        <f>IFERROR(VLOOKUP(Tabel1[[#This Row],[Jaotus]],Tabelid!L:M,2,FALSE),"")</f>
        <v>NONE</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60</v>
      </c>
      <c r="B101" s="26">
        <v>100</v>
      </c>
      <c r="C101" s="24" t="s">
        <v>164</v>
      </c>
      <c r="D101" s="24" t="s">
        <v>201</v>
      </c>
      <c r="E101" s="24" t="s">
        <v>53</v>
      </c>
      <c r="F101" s="68">
        <v>12.5</v>
      </c>
      <c r="G101" s="68"/>
      <c r="H101" s="24"/>
      <c r="I101" s="65" t="str">
        <f>LEFT(Tabel1[[#This Row],[Ruumi tüüp (TALO Tüüpruumide nimestik)]],2)</f>
        <v>92</v>
      </c>
      <c r="J101" s="25"/>
      <c r="K101" s="24"/>
      <c r="L101" s="65" t="str">
        <f>IFERROR(VLOOKUP(Tabel1[[#This Row],[Üürnik]],'Lepingu lisa'!$AW$3:$AX$22,2,FALSE),"")</f>
        <v/>
      </c>
      <c r="M101" s="65"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60</v>
      </c>
      <c r="B102" s="26">
        <v>101</v>
      </c>
      <c r="C102" s="24" t="s">
        <v>202</v>
      </c>
      <c r="D102" s="24" t="s">
        <v>205</v>
      </c>
      <c r="E102" s="24" t="s">
        <v>11</v>
      </c>
      <c r="F102" s="68">
        <v>26.4</v>
      </c>
      <c r="G102" s="68"/>
      <c r="H102" s="24"/>
      <c r="I102" s="65" t="str">
        <f>LEFT(Tabel1[[#This Row],[Ruumi tüüp (TALO Tüüpruumide nimestik)]],2)</f>
        <v>21</v>
      </c>
      <c r="J102" s="25" t="s">
        <v>190</v>
      </c>
      <c r="K102" s="24" t="s">
        <v>253</v>
      </c>
      <c r="L102" s="65" t="str">
        <f>IFERROR(VLOOKUP(Tabel1[[#This Row],[Üürnik]],'Lepingu lisa'!$AW$3:$AX$22,2,FALSE),"")</f>
        <v>ENDLA8_04</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60</v>
      </c>
      <c r="B103" s="26">
        <v>102</v>
      </c>
      <c r="C103" s="24" t="s">
        <v>202</v>
      </c>
      <c r="D103" s="24" t="s">
        <v>93</v>
      </c>
      <c r="E103" s="24" t="s">
        <v>52</v>
      </c>
      <c r="F103" s="68">
        <v>13.1</v>
      </c>
      <c r="G103" s="68"/>
      <c r="H103" s="24"/>
      <c r="I103" s="65" t="str">
        <f>LEFT(Tabel1[[#This Row],[Ruumi tüüp (TALO Tüüpruumide nimestik)]],2)</f>
        <v>91</v>
      </c>
      <c r="J103" s="25" t="s">
        <v>191</v>
      </c>
      <c r="K103" s="24"/>
      <c r="L103" s="65" t="str">
        <f>IFERROR(VLOOKUP(Tabel1[[#This Row],[Üürnik]],'Lepingu lisa'!$AW$3:$AX$22,2,FALSE),"")</f>
        <v/>
      </c>
      <c r="M103" s="65" t="str">
        <f>IFERROR(VLOOKUP(Tabel1[[#This Row],[Jaotus]],Tabelid!L:M,2,FALSE),"")</f>
        <v>BUILDING</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60</v>
      </c>
      <c r="B104" s="26">
        <v>103</v>
      </c>
      <c r="C104" s="24" t="s">
        <v>202</v>
      </c>
      <c r="D104" s="24" t="s">
        <v>102</v>
      </c>
      <c r="E104" s="24" t="s">
        <v>19</v>
      </c>
      <c r="F104" s="68">
        <v>7.8</v>
      </c>
      <c r="G104" s="68"/>
      <c r="H104" s="24"/>
      <c r="I104" s="65" t="str">
        <f>LEFT(Tabel1[[#This Row],[Ruumi tüüp (TALO Tüüpruumide nimestik)]],2)</f>
        <v>38</v>
      </c>
      <c r="J104" s="25" t="s">
        <v>191</v>
      </c>
      <c r="K104" s="24"/>
      <c r="L104" s="65" t="str">
        <f>IFERROR(VLOOKUP(Tabel1[[#This Row],[Üürnik]],'Lepingu lisa'!$AW$3:$AX$22,2,FALSE),"")</f>
        <v/>
      </c>
      <c r="M104" s="65" t="str">
        <f>IFERROR(VLOOKUP(Tabel1[[#This Row],[Jaotus]],Tabelid!L:M,2,FALSE),"")</f>
        <v>BUILDING</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60</v>
      </c>
      <c r="B105" s="26">
        <v>104</v>
      </c>
      <c r="C105" s="24" t="s">
        <v>202</v>
      </c>
      <c r="D105" s="24" t="s">
        <v>88</v>
      </c>
      <c r="E105" s="24" t="s">
        <v>45</v>
      </c>
      <c r="F105" s="68">
        <v>1.5</v>
      </c>
      <c r="G105" s="68"/>
      <c r="H105" s="24"/>
      <c r="I105" s="65" t="str">
        <f>LEFT(Tabel1[[#This Row],[Ruumi tüüp (TALO Tüüpruumide nimestik)]],2)</f>
        <v>83</v>
      </c>
      <c r="J105" s="25" t="s">
        <v>191</v>
      </c>
      <c r="K105" s="24"/>
      <c r="L105" s="65" t="str">
        <f>IFERROR(VLOOKUP(Tabel1[[#This Row],[Üürnik]],'Lepingu lisa'!$AW$3:$AX$22,2,FALSE),"")</f>
        <v/>
      </c>
      <c r="M105" s="65" t="str">
        <f>IFERROR(VLOOKUP(Tabel1[[#This Row],[Jaotus]],Tabelid!L:M,2,FALSE),"")</f>
        <v>BUILDING</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60</v>
      </c>
      <c r="B106" s="26">
        <v>105</v>
      </c>
      <c r="C106" s="24" t="s">
        <v>202</v>
      </c>
      <c r="D106" s="24" t="s">
        <v>88</v>
      </c>
      <c r="E106" s="24" t="s">
        <v>45</v>
      </c>
      <c r="F106" s="68">
        <v>1.8</v>
      </c>
      <c r="G106" s="68"/>
      <c r="H106" s="24"/>
      <c r="I106" s="65" t="str">
        <f>LEFT(Tabel1[[#This Row],[Ruumi tüüp (TALO Tüüpruumide nimestik)]],2)</f>
        <v>83</v>
      </c>
      <c r="J106" s="25" t="s">
        <v>191</v>
      </c>
      <c r="K106" s="24"/>
      <c r="L106" s="65" t="str">
        <f>IFERROR(VLOOKUP(Tabel1[[#This Row],[Üürnik]],'Lepingu lisa'!$AW$3:$AX$22,2,FALSE),"")</f>
        <v/>
      </c>
      <c r="M106" s="65" t="str">
        <f>IFERROR(VLOOKUP(Tabel1[[#This Row],[Jaotus]],Tabelid!L:M,2,FALSE),"")</f>
        <v>BUILDING</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v>106</v>
      </c>
      <c r="C107" s="24" t="s">
        <v>164</v>
      </c>
      <c r="D107" s="24" t="s">
        <v>201</v>
      </c>
      <c r="E107" s="24" t="s">
        <v>53</v>
      </c>
      <c r="F107" s="68">
        <v>12.1</v>
      </c>
      <c r="G107" s="68"/>
      <c r="H107" s="24"/>
      <c r="I107" s="65" t="str">
        <f>LEFT(Tabel1[[#This Row],[Ruumi tüüp (TALO Tüüpruumide nimestik)]],2)</f>
        <v>92</v>
      </c>
      <c r="J107" s="25"/>
      <c r="K107" s="24"/>
      <c r="L107" s="65" t="str">
        <f>IFERROR(VLOOKUP(Tabel1[[#This Row],[Üürnik]],'Lepingu lisa'!$AW$3:$AX$22,2,FALSE),"")</f>
        <v/>
      </c>
      <c r="M107" s="65"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v>107</v>
      </c>
      <c r="C108" s="24" t="s">
        <v>202</v>
      </c>
      <c r="D108" s="24" t="s">
        <v>81</v>
      </c>
      <c r="E108" s="24" t="s">
        <v>52</v>
      </c>
      <c r="F108" s="68">
        <v>37.5</v>
      </c>
      <c r="G108" s="68"/>
      <c r="H108" s="24"/>
      <c r="I108" s="65" t="str">
        <f>LEFT(Tabel1[[#This Row],[Ruumi tüüp (TALO Tüüpruumide nimestik)]],2)</f>
        <v>91</v>
      </c>
      <c r="J108" s="25" t="s">
        <v>190</v>
      </c>
      <c r="K108" s="24" t="s">
        <v>256</v>
      </c>
      <c r="L108" s="65" t="str">
        <f>IFERROR(VLOOKUP(Tabel1[[#This Row],[Üürnik]],'Lepingu lisa'!$AW$3:$AX$22,2,FALSE),"")</f>
        <v>ENDLA8_00</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61</v>
      </c>
      <c r="B109" s="26">
        <v>108</v>
      </c>
      <c r="C109" s="24" t="s">
        <v>202</v>
      </c>
      <c r="D109" s="24" t="s">
        <v>205</v>
      </c>
      <c r="E109" s="24" t="s">
        <v>11</v>
      </c>
      <c r="F109" s="68">
        <v>24.8</v>
      </c>
      <c r="G109" s="68"/>
      <c r="H109" s="24"/>
      <c r="I109" s="65" t="str">
        <f>LEFT(Tabel1[[#This Row],[Ruumi tüüp (TALO Tüüpruumide nimestik)]],2)</f>
        <v>21</v>
      </c>
      <c r="J109" s="25" t="s">
        <v>190</v>
      </c>
      <c r="K109" s="24" t="s">
        <v>256</v>
      </c>
      <c r="L109" s="65" t="str">
        <f>IFERROR(VLOOKUP(Tabel1[[#This Row],[Üürnik]],'Lepingu lisa'!$AW$3:$AX$22,2,FALSE),"")</f>
        <v>ENDLA8_00</v>
      </c>
      <c r="M109" s="65"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61</v>
      </c>
      <c r="B110" s="26">
        <v>109</v>
      </c>
      <c r="C110" s="24" t="s">
        <v>202</v>
      </c>
      <c r="D110" s="24" t="s">
        <v>205</v>
      </c>
      <c r="E110" s="24" t="s">
        <v>11</v>
      </c>
      <c r="F110" s="68">
        <v>13.8</v>
      </c>
      <c r="G110" s="68"/>
      <c r="H110" s="24"/>
      <c r="I110" s="65" t="str">
        <f>LEFT(Tabel1[[#This Row],[Ruumi tüüp (TALO Tüüpruumide nimestik)]],2)</f>
        <v>21</v>
      </c>
      <c r="J110" s="25" t="s">
        <v>190</v>
      </c>
      <c r="K110" s="24" t="s">
        <v>256</v>
      </c>
      <c r="L110" s="65" t="str">
        <f>IFERROR(VLOOKUP(Tabel1[[#This Row],[Üürnik]],'Lepingu lisa'!$AW$3:$AX$22,2,FALSE),"")</f>
        <v>ENDLA8_00</v>
      </c>
      <c r="M110" s="65"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61</v>
      </c>
      <c r="B111" s="26">
        <v>110</v>
      </c>
      <c r="C111" s="24" t="s">
        <v>202</v>
      </c>
      <c r="D111" s="24" t="s">
        <v>205</v>
      </c>
      <c r="E111" s="24" t="s">
        <v>11</v>
      </c>
      <c r="F111" s="68">
        <v>26.9</v>
      </c>
      <c r="G111" s="68"/>
      <c r="H111" s="24"/>
      <c r="I111" s="65" t="str">
        <f>LEFT(Tabel1[[#This Row],[Ruumi tüüp (TALO Tüüpruumide nimestik)]],2)</f>
        <v>21</v>
      </c>
      <c r="J111" s="25" t="s">
        <v>190</v>
      </c>
      <c r="K111" s="24" t="s">
        <v>256</v>
      </c>
      <c r="L111" s="65" t="str">
        <f>IFERROR(VLOOKUP(Tabel1[[#This Row],[Üürnik]],'Lepingu lisa'!$AW$3:$AX$22,2,FALSE),"")</f>
        <v>ENDLA8_00</v>
      </c>
      <c r="M111" s="65"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61</v>
      </c>
      <c r="B112" s="26">
        <v>111</v>
      </c>
      <c r="C112" s="24" t="s">
        <v>202</v>
      </c>
      <c r="D112" s="24" t="s">
        <v>205</v>
      </c>
      <c r="E112" s="24" t="s">
        <v>11</v>
      </c>
      <c r="F112" s="68">
        <v>26.7</v>
      </c>
      <c r="G112" s="68"/>
      <c r="H112" s="24"/>
      <c r="I112" s="65" t="str">
        <f>LEFT(Tabel1[[#This Row],[Ruumi tüüp (TALO Tüüpruumide nimestik)]],2)</f>
        <v>21</v>
      </c>
      <c r="J112" s="25" t="s">
        <v>190</v>
      </c>
      <c r="K112" s="24" t="s">
        <v>256</v>
      </c>
      <c r="L112" s="65" t="str">
        <f>IFERROR(VLOOKUP(Tabel1[[#This Row],[Üürnik]],'Lepingu lisa'!$AW$3:$AX$22,2,FALSE),"")</f>
        <v>ENDLA8_00</v>
      </c>
      <c r="M112" s="65" t="str">
        <f>IFERROR(VLOOKUP(Tabel1[[#This Row],[Jaotus]],Tabelid!L:M,2,FALSE),"")</f>
        <v>NONE</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61</v>
      </c>
      <c r="B113" s="26">
        <v>112</v>
      </c>
      <c r="C113" s="24" t="s">
        <v>202</v>
      </c>
      <c r="D113" s="24" t="s">
        <v>205</v>
      </c>
      <c r="E113" s="24" t="s">
        <v>11</v>
      </c>
      <c r="F113" s="68">
        <v>26.9</v>
      </c>
      <c r="G113" s="68"/>
      <c r="H113" s="24"/>
      <c r="I113" s="65" t="str">
        <f>LEFT(Tabel1[[#This Row],[Ruumi tüüp (TALO Tüüpruumide nimestik)]],2)</f>
        <v>21</v>
      </c>
      <c r="J113" s="25" t="s">
        <v>190</v>
      </c>
      <c r="K113" s="24" t="s">
        <v>256</v>
      </c>
      <c r="L113" s="65" t="str">
        <f>IFERROR(VLOOKUP(Tabel1[[#This Row],[Üürnik]],'Lepingu lisa'!$AW$3:$AX$22,2,FALSE),"")</f>
        <v>ENDLA8_00</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61</v>
      </c>
      <c r="B114" s="26">
        <v>113</v>
      </c>
      <c r="C114" s="24" t="s">
        <v>202</v>
      </c>
      <c r="D114" s="24" t="s">
        <v>205</v>
      </c>
      <c r="E114" s="24" t="s">
        <v>11</v>
      </c>
      <c r="F114" s="68">
        <v>14.2</v>
      </c>
      <c r="G114" s="68"/>
      <c r="H114" s="24"/>
      <c r="I114" s="65" t="str">
        <f>LEFT(Tabel1[[#This Row],[Ruumi tüüp (TALO Tüüpruumide nimestik)]],2)</f>
        <v>21</v>
      </c>
      <c r="J114" s="25" t="s">
        <v>190</v>
      </c>
      <c r="K114" s="24" t="s">
        <v>256</v>
      </c>
      <c r="L114" s="65" t="str">
        <f>IFERROR(VLOOKUP(Tabel1[[#This Row],[Üürnik]],'Lepingu lisa'!$AW$3:$AX$22,2,FALSE),"")</f>
        <v>ENDLA8_00</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61</v>
      </c>
      <c r="B115" s="26">
        <v>114</v>
      </c>
      <c r="C115" s="24" t="s">
        <v>202</v>
      </c>
      <c r="D115" s="24" t="s">
        <v>205</v>
      </c>
      <c r="E115" s="24" t="s">
        <v>11</v>
      </c>
      <c r="F115" s="68">
        <v>26</v>
      </c>
      <c r="G115" s="68"/>
      <c r="H115" s="24"/>
      <c r="I115" s="65" t="str">
        <f>LEFT(Tabel1[[#This Row],[Ruumi tüüp (TALO Tüüpruumide nimestik)]],2)</f>
        <v>21</v>
      </c>
      <c r="J115" s="25" t="s">
        <v>190</v>
      </c>
      <c r="K115" s="24" t="s">
        <v>256</v>
      </c>
      <c r="L115" s="65" t="str">
        <f>IFERROR(VLOOKUP(Tabel1[[#This Row],[Üürnik]],'Lepingu lisa'!$AW$3:$AX$22,2,FALSE),"")</f>
        <v>ENDLA8_00</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61</v>
      </c>
      <c r="B116" s="26">
        <v>115</v>
      </c>
      <c r="C116" s="24" t="s">
        <v>202</v>
      </c>
      <c r="D116" s="24" t="s">
        <v>205</v>
      </c>
      <c r="E116" s="24" t="s">
        <v>11</v>
      </c>
      <c r="F116" s="68">
        <v>12.4</v>
      </c>
      <c r="G116" s="68"/>
      <c r="H116" s="24"/>
      <c r="I116" s="65" t="str">
        <f>LEFT(Tabel1[[#This Row],[Ruumi tüüp (TALO Tüüpruumide nimestik)]],2)</f>
        <v>21</v>
      </c>
      <c r="J116" s="25" t="s">
        <v>190</v>
      </c>
      <c r="K116" s="24" t="s">
        <v>256</v>
      </c>
      <c r="L116" s="65" t="str">
        <f>IFERROR(VLOOKUP(Tabel1[[#This Row],[Üürnik]],'Lepingu lisa'!$AW$3:$AX$22,2,FALSE),"")</f>
        <v>ENDLA8_00</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61</v>
      </c>
      <c r="B117" s="26">
        <v>116</v>
      </c>
      <c r="C117" s="24" t="s">
        <v>202</v>
      </c>
      <c r="D117" s="24" t="s">
        <v>204</v>
      </c>
      <c r="E117" s="24" t="s">
        <v>31</v>
      </c>
      <c r="F117" s="68">
        <v>4.7</v>
      </c>
      <c r="G117" s="68"/>
      <c r="H117" s="24"/>
      <c r="I117" s="65" t="str">
        <f>LEFT(Tabel1[[#This Row],[Ruumi tüüp (TALO Tüüpruumide nimestik)]],2)</f>
        <v>59</v>
      </c>
      <c r="J117" s="25" t="s">
        <v>190</v>
      </c>
      <c r="K117" s="24" t="s">
        <v>256</v>
      </c>
      <c r="L117" s="65" t="str">
        <f>IFERROR(VLOOKUP(Tabel1[[#This Row],[Üürnik]],'Lepingu lisa'!$AW$3:$AX$22,2,FALSE),"")</f>
        <v>ENDLA8_00</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61</v>
      </c>
      <c r="B118" s="26">
        <v>117</v>
      </c>
      <c r="C118" s="24" t="s">
        <v>202</v>
      </c>
      <c r="D118" s="24" t="s">
        <v>203</v>
      </c>
      <c r="E118" s="24" t="s">
        <v>52</v>
      </c>
      <c r="F118" s="68">
        <v>50.4</v>
      </c>
      <c r="G118" s="68"/>
      <c r="H118" s="24"/>
      <c r="I118" s="65" t="str">
        <f>LEFT(Tabel1[[#This Row],[Ruumi tüüp (TALO Tüüpruumide nimestik)]],2)</f>
        <v>91</v>
      </c>
      <c r="J118" s="25" t="s">
        <v>190</v>
      </c>
      <c r="K118" s="24" t="s">
        <v>256</v>
      </c>
      <c r="L118" s="65" t="str">
        <f>IFERROR(VLOOKUP(Tabel1[[#This Row],[Üürnik]],'Lepingu lisa'!$AW$3:$AX$22,2,FALSE),"")</f>
        <v>ENDLA8_00</v>
      </c>
      <c r="M118" s="65" t="str">
        <f>IFERROR(VLOOKUP(Tabel1[[#This Row],[Jaotus]],Tabelid!L:M,2,FALSE),"")</f>
        <v>NONE</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61</v>
      </c>
      <c r="B119" s="26">
        <v>118</v>
      </c>
      <c r="C119" s="24" t="s">
        <v>202</v>
      </c>
      <c r="D119" s="24" t="s">
        <v>204</v>
      </c>
      <c r="E119" s="24" t="s">
        <v>31</v>
      </c>
      <c r="F119" s="68">
        <v>5.6</v>
      </c>
      <c r="G119" s="68"/>
      <c r="H119" s="24"/>
      <c r="I119" s="65" t="str">
        <f>LEFT(Tabel1[[#This Row],[Ruumi tüüp (TALO Tüüpruumide nimestik)]],2)</f>
        <v>59</v>
      </c>
      <c r="J119" s="25" t="s">
        <v>190</v>
      </c>
      <c r="K119" s="24" t="s">
        <v>256</v>
      </c>
      <c r="L119" s="65" t="str">
        <f>IFERROR(VLOOKUP(Tabel1[[#This Row],[Üürnik]],'Lepingu lisa'!$AW$3:$AX$22,2,FALSE),"")</f>
        <v>ENDLA8_00</v>
      </c>
      <c r="M119" s="65"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61</v>
      </c>
      <c r="B120" s="26">
        <v>119</v>
      </c>
      <c r="C120" s="24" t="s">
        <v>202</v>
      </c>
      <c r="D120" s="24" t="s">
        <v>84</v>
      </c>
      <c r="E120" s="24" t="s">
        <v>37</v>
      </c>
      <c r="F120" s="68">
        <v>7.1</v>
      </c>
      <c r="G120" s="68"/>
      <c r="H120" s="24"/>
      <c r="I120" s="65" t="str">
        <f>LEFT(Tabel1[[#This Row],[Ruumi tüüp (TALO Tüüpruumide nimestik)]],2)</f>
        <v>72</v>
      </c>
      <c r="J120" s="25" t="s">
        <v>190</v>
      </c>
      <c r="K120" s="24" t="s">
        <v>256</v>
      </c>
      <c r="L120" s="65" t="str">
        <f>IFERROR(VLOOKUP(Tabel1[[#This Row],[Üürnik]],'Lepingu lisa'!$AW$3:$AX$22,2,FALSE),"")</f>
        <v>ENDLA8_00</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61</v>
      </c>
      <c r="B121" s="26">
        <v>120</v>
      </c>
      <c r="C121" s="24" t="s">
        <v>202</v>
      </c>
      <c r="D121" s="24" t="s">
        <v>80</v>
      </c>
      <c r="E121" s="24" t="s">
        <v>38</v>
      </c>
      <c r="F121" s="68">
        <v>1.8</v>
      </c>
      <c r="G121" s="68"/>
      <c r="H121" s="24"/>
      <c r="I121" s="65" t="str">
        <f>LEFT(Tabel1[[#This Row],[Ruumi tüüp (TALO Tüüpruumide nimestik)]],2)</f>
        <v>73</v>
      </c>
      <c r="J121" s="25" t="s">
        <v>190</v>
      </c>
      <c r="K121" s="24" t="s">
        <v>256</v>
      </c>
      <c r="L121" s="65" t="str">
        <f>IFERROR(VLOOKUP(Tabel1[[#This Row],[Üürnik]],'Lepingu lisa'!$AW$3:$AX$22,2,FALSE),"")</f>
        <v>ENDLA8_00</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61</v>
      </c>
      <c r="B122" s="26">
        <v>121</v>
      </c>
      <c r="C122" s="24" t="s">
        <v>202</v>
      </c>
      <c r="D122" s="24" t="s">
        <v>80</v>
      </c>
      <c r="E122" s="24" t="s">
        <v>38</v>
      </c>
      <c r="F122" s="68">
        <v>1.8</v>
      </c>
      <c r="G122" s="68"/>
      <c r="H122" s="24"/>
      <c r="I122" s="65" t="str">
        <f>LEFT(Tabel1[[#This Row],[Ruumi tüüp (TALO Tüüpruumide nimestik)]],2)</f>
        <v>73</v>
      </c>
      <c r="J122" s="25" t="s">
        <v>190</v>
      </c>
      <c r="K122" s="24" t="s">
        <v>256</v>
      </c>
      <c r="L122" s="65" t="str">
        <f>IFERROR(VLOOKUP(Tabel1[[#This Row],[Üürnik]],'Lepingu lisa'!$AW$3:$AX$22,2,FALSE),"")</f>
        <v>ENDLA8_00</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61</v>
      </c>
      <c r="B123" s="26">
        <v>122</v>
      </c>
      <c r="C123" s="24" t="s">
        <v>202</v>
      </c>
      <c r="D123" s="24" t="s">
        <v>80</v>
      </c>
      <c r="E123" s="24" t="s">
        <v>38</v>
      </c>
      <c r="F123" s="68">
        <v>3.3</v>
      </c>
      <c r="G123" s="68"/>
      <c r="H123" s="24"/>
      <c r="I123" s="65" t="str">
        <f>LEFT(Tabel1[[#This Row],[Ruumi tüüp (TALO Tüüpruumide nimestik)]],2)</f>
        <v>73</v>
      </c>
      <c r="J123" s="25" t="s">
        <v>190</v>
      </c>
      <c r="K123" s="24" t="s">
        <v>256</v>
      </c>
      <c r="L123" s="65" t="str">
        <f>IFERROR(VLOOKUP(Tabel1[[#This Row],[Üürnik]],'Lepingu lisa'!$AW$3:$AX$22,2,FALSE),"")</f>
        <v>ENDLA8_00</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61</v>
      </c>
      <c r="B124" s="26">
        <v>123</v>
      </c>
      <c r="C124" s="24" t="s">
        <v>202</v>
      </c>
      <c r="D124" s="24" t="s">
        <v>94</v>
      </c>
      <c r="E124" s="24" t="s">
        <v>15</v>
      </c>
      <c r="F124" s="68">
        <v>20.399999999999999</v>
      </c>
      <c r="G124" s="68"/>
      <c r="H124" s="24"/>
      <c r="I124" s="65" t="str">
        <f>LEFT(Tabel1[[#This Row],[Ruumi tüüp (TALO Tüüpruumide nimestik)]],2)</f>
        <v>33</v>
      </c>
      <c r="J124" s="25" t="s">
        <v>190</v>
      </c>
      <c r="K124" s="24" t="s">
        <v>256</v>
      </c>
      <c r="L124" s="65" t="str">
        <f>IFERROR(VLOOKUP(Tabel1[[#This Row],[Üürnik]],'Lepingu lisa'!$AW$3:$AX$22,2,FALSE),"")</f>
        <v>ENDLA8_00</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61</v>
      </c>
      <c r="B125" s="26">
        <v>124</v>
      </c>
      <c r="C125" s="24" t="s">
        <v>202</v>
      </c>
      <c r="D125" s="24" t="s">
        <v>94</v>
      </c>
      <c r="E125" s="24" t="s">
        <v>15</v>
      </c>
      <c r="F125" s="68">
        <v>54.3</v>
      </c>
      <c r="G125" s="68"/>
      <c r="H125" s="24"/>
      <c r="I125" s="65" t="str">
        <f>LEFT(Tabel1[[#This Row],[Ruumi tüüp (TALO Tüüpruumide nimestik)]],2)</f>
        <v>33</v>
      </c>
      <c r="J125" s="25" t="s">
        <v>190</v>
      </c>
      <c r="K125" s="24" t="s">
        <v>256</v>
      </c>
      <c r="L125" s="65" t="str">
        <f>IFERROR(VLOOKUP(Tabel1[[#This Row],[Üürnik]],'Lepingu lisa'!$AW$3:$AX$22,2,FALSE),"")</f>
        <v>ENDLA8_00</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61</v>
      </c>
      <c r="B126" s="26">
        <v>125</v>
      </c>
      <c r="C126" s="24" t="s">
        <v>202</v>
      </c>
      <c r="D126" s="24" t="s">
        <v>94</v>
      </c>
      <c r="E126" s="24" t="s">
        <v>15</v>
      </c>
      <c r="F126" s="68">
        <v>20.2</v>
      </c>
      <c r="G126" s="68"/>
      <c r="H126" s="24"/>
      <c r="I126" s="65" t="str">
        <f>LEFT(Tabel1[[#This Row],[Ruumi tüüp (TALO Tüüpruumide nimestik)]],2)</f>
        <v>33</v>
      </c>
      <c r="J126" s="25" t="s">
        <v>190</v>
      </c>
      <c r="K126" s="24" t="s">
        <v>256</v>
      </c>
      <c r="L126" s="65" t="str">
        <f>IFERROR(VLOOKUP(Tabel1[[#This Row],[Üürnik]],'Lepingu lisa'!$AW$3:$AX$22,2,FALSE),"")</f>
        <v>ENDLA8_00</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61</v>
      </c>
      <c r="B127" s="26">
        <v>126</v>
      </c>
      <c r="C127" s="24" t="s">
        <v>202</v>
      </c>
      <c r="D127" s="24" t="s">
        <v>204</v>
      </c>
      <c r="E127" s="24" t="s">
        <v>31</v>
      </c>
      <c r="F127" s="68">
        <v>5.7</v>
      </c>
      <c r="G127" s="68"/>
      <c r="H127" s="24"/>
      <c r="I127" s="65" t="str">
        <f>LEFT(Tabel1[[#This Row],[Ruumi tüüp (TALO Tüüpruumide nimestik)]],2)</f>
        <v>59</v>
      </c>
      <c r="J127" s="25" t="s">
        <v>190</v>
      </c>
      <c r="K127" s="24" t="s">
        <v>256</v>
      </c>
      <c r="L127" s="65" t="str">
        <f>IFERROR(VLOOKUP(Tabel1[[#This Row],[Üürnik]],'Lepingu lisa'!$AW$3:$AX$22,2,FALSE),"")</f>
        <v>ENDLA8_00</v>
      </c>
      <c r="M127" s="65" t="str">
        <f>IFERROR(VLOOKUP(Tabel1[[#This Row],[Jaotus]],Tabelid!L:M,2,FALSE),"")</f>
        <v>NONE</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61</v>
      </c>
      <c r="B128" s="26">
        <v>127</v>
      </c>
      <c r="C128" s="24" t="s">
        <v>202</v>
      </c>
      <c r="D128" s="24" t="s">
        <v>81</v>
      </c>
      <c r="E128" s="24" t="s">
        <v>52</v>
      </c>
      <c r="F128" s="68">
        <v>3.7</v>
      </c>
      <c r="G128" s="68"/>
      <c r="H128" s="24"/>
      <c r="I128" s="65" t="str">
        <f>LEFT(Tabel1[[#This Row],[Ruumi tüüp (TALO Tüüpruumide nimestik)]],2)</f>
        <v>91</v>
      </c>
      <c r="J128" s="25" t="s">
        <v>190</v>
      </c>
      <c r="K128" s="24" t="s">
        <v>256</v>
      </c>
      <c r="L128" s="65" t="str">
        <f>IFERROR(VLOOKUP(Tabel1[[#This Row],[Üürnik]],'Lepingu lisa'!$AW$3:$AX$22,2,FALSE),"")</f>
        <v>ENDLA8_00</v>
      </c>
      <c r="M128" s="65"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61</v>
      </c>
      <c r="B129" s="26">
        <v>128</v>
      </c>
      <c r="C129" s="24" t="s">
        <v>202</v>
      </c>
      <c r="D129" s="24" t="s">
        <v>205</v>
      </c>
      <c r="E129" s="24" t="s">
        <v>11</v>
      </c>
      <c r="F129" s="68">
        <v>12.1</v>
      </c>
      <c r="G129" s="68"/>
      <c r="H129" s="24"/>
      <c r="I129" s="65" t="str">
        <f>LEFT(Tabel1[[#This Row],[Ruumi tüüp (TALO Tüüpruumide nimestik)]],2)</f>
        <v>21</v>
      </c>
      <c r="J129" s="25" t="s">
        <v>190</v>
      </c>
      <c r="K129" s="24" t="s">
        <v>256</v>
      </c>
      <c r="L129" s="65" t="str">
        <f>IFERROR(VLOOKUP(Tabel1[[#This Row],[Üürnik]],'Lepingu lisa'!$AW$3:$AX$22,2,FALSE),"")</f>
        <v>ENDLA8_00</v>
      </c>
      <c r="M129" s="65"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61</v>
      </c>
      <c r="B130" s="26">
        <v>129</v>
      </c>
      <c r="C130" s="24" t="s">
        <v>202</v>
      </c>
      <c r="D130" s="24" t="s">
        <v>81</v>
      </c>
      <c r="E130" s="24" t="s">
        <v>52</v>
      </c>
      <c r="F130" s="68">
        <v>30</v>
      </c>
      <c r="G130" s="68"/>
      <c r="H130" s="24"/>
      <c r="I130" s="65" t="str">
        <f>LEFT(Tabel1[[#This Row],[Ruumi tüüp (TALO Tüüpruumide nimestik)]],2)</f>
        <v>91</v>
      </c>
      <c r="J130" s="25" t="s">
        <v>190</v>
      </c>
      <c r="K130" s="24" t="s">
        <v>256</v>
      </c>
      <c r="L130" s="65" t="str">
        <f>IFERROR(VLOOKUP(Tabel1[[#This Row],[Üürnik]],'Lepingu lisa'!$AW$3:$AX$22,2,FALSE),"")</f>
        <v>ENDLA8_00</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61</v>
      </c>
      <c r="B131" s="26">
        <v>130</v>
      </c>
      <c r="C131" s="24" t="s">
        <v>202</v>
      </c>
      <c r="D131" s="24" t="s">
        <v>205</v>
      </c>
      <c r="E131" s="24" t="s">
        <v>11</v>
      </c>
      <c r="F131" s="68">
        <v>26.4</v>
      </c>
      <c r="G131" s="68"/>
      <c r="H131" s="24"/>
      <c r="I131" s="65" t="str">
        <f>LEFT(Tabel1[[#This Row],[Ruumi tüüp (TALO Tüüpruumide nimestik)]],2)</f>
        <v>21</v>
      </c>
      <c r="J131" s="25" t="s">
        <v>190</v>
      </c>
      <c r="K131" s="24" t="s">
        <v>256</v>
      </c>
      <c r="L131" s="65" t="str">
        <f>IFERROR(VLOOKUP(Tabel1[[#This Row],[Üürnik]],'Lepingu lisa'!$AW$3:$AX$22,2,FALSE),"")</f>
        <v>ENDLA8_00</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61</v>
      </c>
      <c r="B132" s="26">
        <v>131</v>
      </c>
      <c r="C132" s="24" t="s">
        <v>202</v>
      </c>
      <c r="D132" s="24" t="s">
        <v>205</v>
      </c>
      <c r="E132" s="24" t="s">
        <v>11</v>
      </c>
      <c r="F132" s="68">
        <v>27.1</v>
      </c>
      <c r="G132" s="68"/>
      <c r="H132" s="24"/>
      <c r="I132" s="65" t="str">
        <f>LEFT(Tabel1[[#This Row],[Ruumi tüüp (TALO Tüüpruumide nimestik)]],2)</f>
        <v>21</v>
      </c>
      <c r="J132" s="25" t="s">
        <v>190</v>
      </c>
      <c r="K132" s="24" t="s">
        <v>256</v>
      </c>
      <c r="L132" s="65" t="str">
        <f>IFERROR(VLOOKUP(Tabel1[[#This Row],[Üürnik]],'Lepingu lisa'!$AW$3:$AX$22,2,FALSE),"")</f>
        <v>ENDLA8_00</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61</v>
      </c>
      <c r="B133" s="26">
        <v>132</v>
      </c>
      <c r="C133" s="24" t="s">
        <v>202</v>
      </c>
      <c r="D133" s="24" t="s">
        <v>205</v>
      </c>
      <c r="E133" s="24" t="s">
        <v>11</v>
      </c>
      <c r="F133" s="68">
        <v>27.1</v>
      </c>
      <c r="G133" s="68"/>
      <c r="H133" s="24"/>
      <c r="I133" s="65" t="str">
        <f>LEFT(Tabel1[[#This Row],[Ruumi tüüp (TALO Tüüpruumide nimestik)]],2)</f>
        <v>21</v>
      </c>
      <c r="J133" s="25" t="s">
        <v>190</v>
      </c>
      <c r="K133" s="24" t="s">
        <v>256</v>
      </c>
      <c r="L133" s="65" t="str">
        <f>IFERROR(VLOOKUP(Tabel1[[#This Row],[Üürnik]],'Lepingu lisa'!$AW$3:$AX$22,2,FALSE),"")</f>
        <v>ENDLA8_00</v>
      </c>
      <c r="M133" s="65" t="str">
        <f>IFERROR(VLOOKUP(Tabel1[[#This Row],[Jaotus]],Tabelid!L:M,2,FALSE),"")</f>
        <v>NONE</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61</v>
      </c>
      <c r="B134" s="26">
        <v>133</v>
      </c>
      <c r="C134" s="24" t="s">
        <v>202</v>
      </c>
      <c r="D134" s="24" t="s">
        <v>205</v>
      </c>
      <c r="E134" s="24" t="s">
        <v>11</v>
      </c>
      <c r="F134" s="68">
        <v>13.6</v>
      </c>
      <c r="G134" s="68"/>
      <c r="H134" s="24"/>
      <c r="I134" s="65" t="str">
        <f>LEFT(Tabel1[[#This Row],[Ruumi tüüp (TALO Tüüpruumide nimestik)]],2)</f>
        <v>21</v>
      </c>
      <c r="J134" s="25" t="s">
        <v>190</v>
      </c>
      <c r="K134" s="24" t="s">
        <v>256</v>
      </c>
      <c r="L134" s="65" t="str">
        <f>IFERROR(VLOOKUP(Tabel1[[#This Row],[Üürnik]],'Lepingu lisa'!$AW$3:$AX$22,2,FALSE),"")</f>
        <v>ENDLA8_00</v>
      </c>
      <c r="M134" s="65" t="str">
        <f>IFERROR(VLOOKUP(Tabel1[[#This Row],[Jaotus]],Tabelid!L:M,2,FALSE),"")</f>
        <v>NONE</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61</v>
      </c>
      <c r="B135" s="26">
        <v>134</v>
      </c>
      <c r="C135" s="24" t="s">
        <v>202</v>
      </c>
      <c r="D135" s="24" t="s">
        <v>205</v>
      </c>
      <c r="E135" s="24" t="s">
        <v>11</v>
      </c>
      <c r="F135" s="68">
        <v>22.6</v>
      </c>
      <c r="G135" s="68"/>
      <c r="H135" s="24"/>
      <c r="I135" s="65" t="str">
        <f>LEFT(Tabel1[[#This Row],[Ruumi tüüp (TALO Tüüpruumide nimestik)]],2)</f>
        <v>21</v>
      </c>
      <c r="J135" s="25" t="s">
        <v>190</v>
      </c>
      <c r="K135" s="24" t="s">
        <v>256</v>
      </c>
      <c r="L135" s="65" t="str">
        <f>IFERROR(VLOOKUP(Tabel1[[#This Row],[Üürnik]],'Lepingu lisa'!$AW$3:$AX$22,2,FALSE),"")</f>
        <v>ENDLA8_00</v>
      </c>
      <c r="M135" s="65" t="str">
        <f>IFERROR(VLOOKUP(Tabel1[[#This Row],[Jaotus]],Tabelid!L:M,2,FALSE),"")</f>
        <v>NONE</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61</v>
      </c>
      <c r="B136" s="26">
        <v>135</v>
      </c>
      <c r="C136" s="24" t="s">
        <v>164</v>
      </c>
      <c r="D136" s="24" t="s">
        <v>201</v>
      </c>
      <c r="E136" s="24" t="s">
        <v>53</v>
      </c>
      <c r="F136" s="68">
        <v>11.9</v>
      </c>
      <c r="G136" s="68"/>
      <c r="H136" s="24"/>
      <c r="I136" s="65" t="str">
        <f>LEFT(Tabel1[[#This Row],[Ruumi tüüp (TALO Tüüpruumide nimestik)]],2)</f>
        <v>92</v>
      </c>
      <c r="J136" s="25"/>
      <c r="K136" s="24"/>
      <c r="L136" s="65" t="str">
        <f>IFERROR(VLOOKUP(Tabel1[[#This Row],[Üürnik]],'Lepingu lisa'!$AW$3:$AX$22,2,FALSE),"")</f>
        <v/>
      </c>
      <c r="M136" s="65"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61</v>
      </c>
      <c r="B137" s="26">
        <v>136</v>
      </c>
      <c r="C137" s="24" t="s">
        <v>202</v>
      </c>
      <c r="D137" s="24" t="s">
        <v>205</v>
      </c>
      <c r="E137" s="24" t="s">
        <v>11</v>
      </c>
      <c r="F137" s="68">
        <v>25.3</v>
      </c>
      <c r="G137" s="68"/>
      <c r="H137" s="24"/>
      <c r="I137" s="65" t="str">
        <f>LEFT(Tabel1[[#This Row],[Ruumi tüüp (TALO Tüüpruumide nimestik)]],2)</f>
        <v>21</v>
      </c>
      <c r="J137" s="25" t="s">
        <v>190</v>
      </c>
      <c r="K137" s="24" t="s">
        <v>256</v>
      </c>
      <c r="L137" s="65" t="str">
        <f>IFERROR(VLOOKUP(Tabel1[[#This Row],[Üürnik]],'Lepingu lisa'!$AW$3:$AX$22,2,FALSE),"")</f>
        <v>ENDLA8_00</v>
      </c>
      <c r="M137" s="65" t="str">
        <f>IFERROR(VLOOKUP(Tabel1[[#This Row],[Jaotus]],Tabelid!L:M,2,FALSE),"")</f>
        <v>NONE</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t="s">
        <v>61</v>
      </c>
      <c r="B138" s="26">
        <v>137</v>
      </c>
      <c r="C138" s="24" t="s">
        <v>202</v>
      </c>
      <c r="D138" s="24" t="s">
        <v>205</v>
      </c>
      <c r="E138" s="24" t="s">
        <v>11</v>
      </c>
      <c r="F138" s="68">
        <v>11.9</v>
      </c>
      <c r="G138" s="68"/>
      <c r="H138" s="24"/>
      <c r="I138" s="65" t="str">
        <f>LEFT(Tabel1[[#This Row],[Ruumi tüüp (TALO Tüüpruumide nimestik)]],2)</f>
        <v>21</v>
      </c>
      <c r="J138" s="25" t="s">
        <v>190</v>
      </c>
      <c r="K138" s="24" t="s">
        <v>256</v>
      </c>
      <c r="L138" s="65" t="str">
        <f>IFERROR(VLOOKUP(Tabel1[[#This Row],[Üürnik]],'Lepingu lisa'!$AW$3:$AX$22,2,FALSE),"")</f>
        <v>ENDLA8_00</v>
      </c>
      <c r="M138" s="65" t="str">
        <f>IFERROR(VLOOKUP(Tabel1[[#This Row],[Jaotus]],Tabelid!L:M,2,FALSE),"")</f>
        <v>NONE</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61</v>
      </c>
      <c r="B139" s="26">
        <v>138</v>
      </c>
      <c r="C139" s="24" t="s">
        <v>202</v>
      </c>
      <c r="D139" s="24" t="s">
        <v>204</v>
      </c>
      <c r="E139" s="24" t="s">
        <v>31</v>
      </c>
      <c r="F139" s="68">
        <v>3.2</v>
      </c>
      <c r="G139" s="68"/>
      <c r="H139" s="24"/>
      <c r="I139" s="65" t="str">
        <f>LEFT(Tabel1[[#This Row],[Ruumi tüüp (TALO Tüüpruumide nimestik)]],2)</f>
        <v>59</v>
      </c>
      <c r="J139" s="25" t="s">
        <v>190</v>
      </c>
      <c r="K139" s="24" t="s">
        <v>256</v>
      </c>
      <c r="L139" s="65" t="str">
        <f>IFERROR(VLOOKUP(Tabel1[[#This Row],[Üürnik]],'Lepingu lisa'!$AW$3:$AX$22,2,FALSE),"")</f>
        <v>ENDLA8_00</v>
      </c>
      <c r="M139" s="65" t="str">
        <f>IFERROR(VLOOKUP(Tabel1[[#This Row],[Jaotus]],Tabelid!L:M,2,FALSE),"")</f>
        <v>NONE</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61</v>
      </c>
      <c r="B140" s="26">
        <v>139</v>
      </c>
      <c r="C140" s="24" t="s">
        <v>197</v>
      </c>
      <c r="D140" s="24" t="s">
        <v>120</v>
      </c>
      <c r="E140" s="24" t="s">
        <v>58</v>
      </c>
      <c r="F140" s="68">
        <v>2.5</v>
      </c>
      <c r="G140" s="68"/>
      <c r="H140" s="24"/>
      <c r="I140" s="65" t="str">
        <f>LEFT(Tabel1[[#This Row],[Ruumi tüüp (TALO Tüüpruumide nimestik)]],2)</f>
        <v>99</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61</v>
      </c>
      <c r="B141" s="26">
        <v>140</v>
      </c>
      <c r="C141" s="24" t="s">
        <v>202</v>
      </c>
      <c r="D141" s="24" t="s">
        <v>84</v>
      </c>
      <c r="E141" s="24" t="s">
        <v>37</v>
      </c>
      <c r="F141" s="68">
        <v>6.8</v>
      </c>
      <c r="G141" s="68"/>
      <c r="H141" s="24"/>
      <c r="I141" s="65" t="str">
        <f>LEFT(Tabel1[[#This Row],[Ruumi tüüp (TALO Tüüpruumide nimestik)]],2)</f>
        <v>72</v>
      </c>
      <c r="J141" s="25" t="s">
        <v>190</v>
      </c>
      <c r="K141" s="24" t="s">
        <v>256</v>
      </c>
      <c r="L141" s="65" t="str">
        <f>IFERROR(VLOOKUP(Tabel1[[#This Row],[Üürnik]],'Lepingu lisa'!$AW$3:$AX$22,2,FALSE),"")</f>
        <v>ENDLA8_00</v>
      </c>
      <c r="M141" s="65" t="str">
        <f>IFERROR(VLOOKUP(Tabel1[[#This Row],[Jaotus]],Tabelid!L:M,2,FALSE),"")</f>
        <v>NONE</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61</v>
      </c>
      <c r="B142" s="26">
        <v>141</v>
      </c>
      <c r="C142" s="24" t="s">
        <v>202</v>
      </c>
      <c r="D142" s="24" t="s">
        <v>80</v>
      </c>
      <c r="E142" s="24" t="s">
        <v>38</v>
      </c>
      <c r="F142" s="68">
        <v>1.8</v>
      </c>
      <c r="G142" s="68"/>
      <c r="H142" s="24"/>
      <c r="I142" s="65" t="str">
        <f>LEFT(Tabel1[[#This Row],[Ruumi tüüp (TALO Tüüpruumide nimestik)]],2)</f>
        <v>73</v>
      </c>
      <c r="J142" s="25" t="s">
        <v>190</v>
      </c>
      <c r="K142" s="24" t="s">
        <v>256</v>
      </c>
      <c r="L142" s="65" t="str">
        <f>IFERROR(VLOOKUP(Tabel1[[#This Row],[Üürnik]],'Lepingu lisa'!$AW$3:$AX$22,2,FALSE),"")</f>
        <v>ENDLA8_00</v>
      </c>
      <c r="M142" s="65" t="str">
        <f>IFERROR(VLOOKUP(Tabel1[[#This Row],[Jaotus]],Tabelid!L:M,2,FALSE),"")</f>
        <v>NONE</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t="s">
        <v>61</v>
      </c>
      <c r="B143" s="26">
        <v>142</v>
      </c>
      <c r="C143" s="24" t="s">
        <v>202</v>
      </c>
      <c r="D143" s="24" t="s">
        <v>80</v>
      </c>
      <c r="E143" s="24" t="s">
        <v>38</v>
      </c>
      <c r="F143" s="68">
        <v>1.8</v>
      </c>
      <c r="G143" s="68"/>
      <c r="H143" s="24"/>
      <c r="I143" s="65" t="str">
        <f>LEFT(Tabel1[[#This Row],[Ruumi tüüp (TALO Tüüpruumide nimestik)]],2)</f>
        <v>73</v>
      </c>
      <c r="J143" s="25" t="s">
        <v>190</v>
      </c>
      <c r="K143" s="24" t="s">
        <v>256</v>
      </c>
      <c r="L143" s="65" t="str">
        <f>IFERROR(VLOOKUP(Tabel1[[#This Row],[Üürnik]],'Lepingu lisa'!$AW$3:$AX$22,2,FALSE),"")</f>
        <v>ENDLA8_00</v>
      </c>
      <c r="M143" s="65" t="str">
        <f>IFERROR(VLOOKUP(Tabel1[[#This Row],[Jaotus]],Tabelid!L:M,2,FALSE),"")</f>
        <v>NONE</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t="s">
        <v>61</v>
      </c>
      <c r="B144" s="26">
        <v>143</v>
      </c>
      <c r="C144" s="24" t="s">
        <v>202</v>
      </c>
      <c r="D144" s="24" t="s">
        <v>80</v>
      </c>
      <c r="E144" s="24" t="s">
        <v>38</v>
      </c>
      <c r="F144" s="68">
        <v>3.5</v>
      </c>
      <c r="G144" s="68"/>
      <c r="H144" s="24"/>
      <c r="I144" s="65" t="str">
        <f>LEFT(Tabel1[[#This Row],[Ruumi tüüp (TALO Tüüpruumide nimestik)]],2)</f>
        <v>73</v>
      </c>
      <c r="J144" s="25" t="s">
        <v>190</v>
      </c>
      <c r="K144" s="24" t="s">
        <v>256</v>
      </c>
      <c r="L144" s="65" t="str">
        <f>IFERROR(VLOOKUP(Tabel1[[#This Row],[Üürnik]],'Lepingu lisa'!$AW$3:$AX$22,2,FALSE),"")</f>
        <v>ENDLA8_00</v>
      </c>
      <c r="M144" s="65" t="str">
        <f>IFERROR(VLOOKUP(Tabel1[[#This Row],[Jaotus]],Tabelid!L:M,2,FALSE),"")</f>
        <v>NONE</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t="s">
        <v>61</v>
      </c>
      <c r="B145" s="26">
        <v>144</v>
      </c>
      <c r="C145" s="24" t="s">
        <v>202</v>
      </c>
      <c r="D145" s="24" t="s">
        <v>81</v>
      </c>
      <c r="E145" s="24" t="s">
        <v>52</v>
      </c>
      <c r="F145" s="68">
        <v>57.3</v>
      </c>
      <c r="G145" s="68"/>
      <c r="H145" s="24"/>
      <c r="I145" s="65" t="str">
        <f>LEFT(Tabel1[[#This Row],[Ruumi tüüp (TALO Tüüpruumide nimestik)]],2)</f>
        <v>91</v>
      </c>
      <c r="J145" s="25" t="s">
        <v>190</v>
      </c>
      <c r="K145" s="24" t="s">
        <v>256</v>
      </c>
      <c r="L145" s="65" t="str">
        <f>IFERROR(VLOOKUP(Tabel1[[#This Row],[Üürnik]],'Lepingu lisa'!$AW$3:$AX$22,2,FALSE),"")</f>
        <v>ENDLA8_00</v>
      </c>
      <c r="M145" s="65" t="str">
        <f>IFERROR(VLOOKUP(Tabel1[[#This Row],[Jaotus]],Tabelid!L:M,2,FALSE),"")</f>
        <v>NONE</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t="s">
        <v>61</v>
      </c>
      <c r="B146" s="26">
        <v>145</v>
      </c>
      <c r="C146" s="24" t="s">
        <v>197</v>
      </c>
      <c r="D146" s="24" t="s">
        <v>120</v>
      </c>
      <c r="E146" s="24" t="s">
        <v>58</v>
      </c>
      <c r="F146" s="68">
        <v>2.6</v>
      </c>
      <c r="G146" s="68"/>
      <c r="H146" s="24"/>
      <c r="I146" s="65" t="str">
        <f>LEFT(Tabel1[[#This Row],[Ruumi tüüp (TALO Tüüpruumide nimestik)]],2)</f>
        <v>99</v>
      </c>
      <c r="J146" s="25"/>
      <c r="K146" s="24"/>
      <c r="L146" s="65" t="str">
        <f>IFERROR(VLOOKUP(Tabel1[[#This Row],[Üürnik]],'Lepingu lisa'!$AW$3:$AX$22,2,FALSE),"")</f>
        <v/>
      </c>
      <c r="M146" s="65"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t="s">
        <v>61</v>
      </c>
      <c r="B147" s="26">
        <v>146</v>
      </c>
      <c r="C147" s="24" t="s">
        <v>202</v>
      </c>
      <c r="D147" s="24" t="s">
        <v>205</v>
      </c>
      <c r="E147" s="24" t="s">
        <v>11</v>
      </c>
      <c r="F147" s="68">
        <v>22</v>
      </c>
      <c r="G147" s="68"/>
      <c r="H147" s="24"/>
      <c r="I147" s="65" t="str">
        <f>LEFT(Tabel1[[#This Row],[Ruumi tüüp (TALO Tüüpruumide nimestik)]],2)</f>
        <v>21</v>
      </c>
      <c r="J147" s="25" t="s">
        <v>190</v>
      </c>
      <c r="K147" s="24" t="s">
        <v>256</v>
      </c>
      <c r="L147" s="65" t="str">
        <f>IFERROR(VLOOKUP(Tabel1[[#This Row],[Üürnik]],'Lepingu lisa'!$AW$3:$AX$22,2,FALSE),"")</f>
        <v>ENDLA8_00</v>
      </c>
      <c r="M147" s="65" t="str">
        <f>IFERROR(VLOOKUP(Tabel1[[#This Row],[Jaotus]],Tabelid!L:M,2,FALSE),"")</f>
        <v>NONE</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t="s">
        <v>61</v>
      </c>
      <c r="B148" s="26">
        <v>147</v>
      </c>
      <c r="C148" s="24" t="s">
        <v>202</v>
      </c>
      <c r="D148" s="24" t="s">
        <v>205</v>
      </c>
      <c r="E148" s="24" t="s">
        <v>11</v>
      </c>
      <c r="F148" s="68">
        <v>13.6</v>
      </c>
      <c r="G148" s="68"/>
      <c r="H148" s="24"/>
      <c r="I148" s="65" t="str">
        <f>LEFT(Tabel1[[#This Row],[Ruumi tüüp (TALO Tüüpruumide nimestik)]],2)</f>
        <v>21</v>
      </c>
      <c r="J148" s="25" t="s">
        <v>190</v>
      </c>
      <c r="K148" s="24" t="s">
        <v>256</v>
      </c>
      <c r="L148" s="65" t="str">
        <f>IFERROR(VLOOKUP(Tabel1[[#This Row],[Üürnik]],'Lepingu lisa'!$AW$3:$AX$22,2,FALSE),"")</f>
        <v>ENDLA8_00</v>
      </c>
      <c r="M148" s="65" t="str">
        <f>IFERROR(VLOOKUP(Tabel1[[#This Row],[Jaotus]],Tabelid!L:M,2,FALSE),"")</f>
        <v>NONE</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t="s">
        <v>61</v>
      </c>
      <c r="B149" s="26">
        <v>148</v>
      </c>
      <c r="C149" s="24" t="s">
        <v>202</v>
      </c>
      <c r="D149" s="24" t="s">
        <v>205</v>
      </c>
      <c r="E149" s="24" t="s">
        <v>11</v>
      </c>
      <c r="F149" s="68">
        <v>13.6</v>
      </c>
      <c r="G149" s="68"/>
      <c r="H149" s="24"/>
      <c r="I149" s="65" t="str">
        <f>LEFT(Tabel1[[#This Row],[Ruumi tüüp (TALO Tüüpruumide nimestik)]],2)</f>
        <v>21</v>
      </c>
      <c r="J149" s="25" t="s">
        <v>190</v>
      </c>
      <c r="K149" s="24" t="s">
        <v>256</v>
      </c>
      <c r="L149" s="65" t="str">
        <f>IFERROR(VLOOKUP(Tabel1[[#This Row],[Üürnik]],'Lepingu lisa'!$AW$3:$AX$22,2,FALSE),"")</f>
        <v>ENDLA8_00</v>
      </c>
      <c r="M149" s="65" t="str">
        <f>IFERROR(VLOOKUP(Tabel1[[#This Row],[Jaotus]],Tabelid!L:M,2,FALSE),"")</f>
        <v>NONE</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t="s">
        <v>61</v>
      </c>
      <c r="B150" s="26">
        <v>149</v>
      </c>
      <c r="C150" s="24" t="s">
        <v>202</v>
      </c>
      <c r="D150" s="24" t="s">
        <v>205</v>
      </c>
      <c r="E150" s="24" t="s">
        <v>11</v>
      </c>
      <c r="F150" s="68">
        <v>13.8</v>
      </c>
      <c r="G150" s="68"/>
      <c r="H150" s="24"/>
      <c r="I150" s="65" t="str">
        <f>LEFT(Tabel1[[#This Row],[Ruumi tüüp (TALO Tüüpruumide nimestik)]],2)</f>
        <v>21</v>
      </c>
      <c r="J150" s="25" t="s">
        <v>190</v>
      </c>
      <c r="K150" s="24" t="s">
        <v>256</v>
      </c>
      <c r="L150" s="65" t="str">
        <f>IFERROR(VLOOKUP(Tabel1[[#This Row],[Üürnik]],'Lepingu lisa'!$AW$3:$AX$22,2,FALSE),"")</f>
        <v>ENDLA8_00</v>
      </c>
      <c r="M150" s="65" t="str">
        <f>IFERROR(VLOOKUP(Tabel1[[#This Row],[Jaotus]],Tabelid!L:M,2,FALSE),"")</f>
        <v>NONE</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t="s">
        <v>61</v>
      </c>
      <c r="B151" s="26">
        <v>150</v>
      </c>
      <c r="C151" s="24" t="s">
        <v>202</v>
      </c>
      <c r="D151" s="24" t="s">
        <v>205</v>
      </c>
      <c r="E151" s="24" t="s">
        <v>11</v>
      </c>
      <c r="F151" s="68">
        <v>25.1</v>
      </c>
      <c r="G151" s="68"/>
      <c r="H151" s="24"/>
      <c r="I151" s="65" t="str">
        <f>LEFT(Tabel1[[#This Row],[Ruumi tüüp (TALO Tüüpruumide nimestik)]],2)</f>
        <v>21</v>
      </c>
      <c r="J151" s="25" t="s">
        <v>190</v>
      </c>
      <c r="K151" s="24" t="s">
        <v>256</v>
      </c>
      <c r="L151" s="65" t="str">
        <f>IFERROR(VLOOKUP(Tabel1[[#This Row],[Üürnik]],'Lepingu lisa'!$AW$3:$AX$22,2,FALSE),"")</f>
        <v>ENDLA8_00</v>
      </c>
      <c r="M151" s="65" t="str">
        <f>IFERROR(VLOOKUP(Tabel1[[#This Row],[Jaotus]],Tabelid!L:M,2,FALSE),"")</f>
        <v>NONE</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t="s">
        <v>61</v>
      </c>
      <c r="B152" s="26">
        <v>151</v>
      </c>
      <c r="C152" s="24" t="s">
        <v>202</v>
      </c>
      <c r="D152" s="24" t="s">
        <v>205</v>
      </c>
      <c r="E152" s="24" t="s">
        <v>11</v>
      </c>
      <c r="F152" s="68">
        <v>13.7</v>
      </c>
      <c r="G152" s="68"/>
      <c r="H152" s="24"/>
      <c r="I152" s="65" t="str">
        <f>LEFT(Tabel1[[#This Row],[Ruumi tüüp (TALO Tüüpruumide nimestik)]],2)</f>
        <v>21</v>
      </c>
      <c r="J152" s="25" t="s">
        <v>190</v>
      </c>
      <c r="K152" s="24" t="s">
        <v>256</v>
      </c>
      <c r="L152" s="65" t="str">
        <f>IFERROR(VLOOKUP(Tabel1[[#This Row],[Üürnik]],'Lepingu lisa'!$AW$3:$AX$22,2,FALSE),"")</f>
        <v>ENDLA8_00</v>
      </c>
      <c r="M152" s="65" t="str">
        <f>IFERROR(VLOOKUP(Tabel1[[#This Row],[Jaotus]],Tabelid!L:M,2,FALSE),"")</f>
        <v>NONE</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t="s">
        <v>61</v>
      </c>
      <c r="B153" s="26">
        <v>152</v>
      </c>
      <c r="C153" s="24" t="s">
        <v>202</v>
      </c>
      <c r="D153" s="24" t="s">
        <v>205</v>
      </c>
      <c r="E153" s="24" t="s">
        <v>11</v>
      </c>
      <c r="F153" s="68">
        <v>13.8</v>
      </c>
      <c r="G153" s="68"/>
      <c r="H153" s="24"/>
      <c r="I153" s="65" t="str">
        <f>LEFT(Tabel1[[#This Row],[Ruumi tüüp (TALO Tüüpruumide nimestik)]],2)</f>
        <v>21</v>
      </c>
      <c r="J153" s="25" t="s">
        <v>190</v>
      </c>
      <c r="K153" s="24" t="s">
        <v>256</v>
      </c>
      <c r="L153" s="65" t="str">
        <f>IFERROR(VLOOKUP(Tabel1[[#This Row],[Üürnik]],'Lepingu lisa'!$AW$3:$AX$22,2,FALSE),"")</f>
        <v>ENDLA8_00</v>
      </c>
      <c r="M153" s="65" t="str">
        <f>IFERROR(VLOOKUP(Tabel1[[#This Row],[Jaotus]],Tabelid!L:M,2,FALSE),"")</f>
        <v>NONE</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t="s">
        <v>61</v>
      </c>
      <c r="B154" s="26">
        <v>153</v>
      </c>
      <c r="C154" s="24" t="s">
        <v>202</v>
      </c>
      <c r="D154" s="24" t="s">
        <v>205</v>
      </c>
      <c r="E154" s="24" t="s">
        <v>11</v>
      </c>
      <c r="F154" s="68">
        <v>27.9</v>
      </c>
      <c r="G154" s="68"/>
      <c r="H154" s="24"/>
      <c r="I154" s="65" t="str">
        <f>LEFT(Tabel1[[#This Row],[Ruumi tüüp (TALO Tüüpruumide nimestik)]],2)</f>
        <v>21</v>
      </c>
      <c r="J154" s="25" t="s">
        <v>190</v>
      </c>
      <c r="K154" s="24" t="s">
        <v>256</v>
      </c>
      <c r="L154" s="65" t="str">
        <f>IFERROR(VLOOKUP(Tabel1[[#This Row],[Üürnik]],'Lepingu lisa'!$AW$3:$AX$22,2,FALSE),"")</f>
        <v>ENDLA8_00</v>
      </c>
      <c r="M154" s="65" t="str">
        <f>IFERROR(VLOOKUP(Tabel1[[#This Row],[Jaotus]],Tabelid!L:M,2,FALSE),"")</f>
        <v>NONE</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t="s">
        <v>61</v>
      </c>
      <c r="B155" s="26">
        <v>154</v>
      </c>
      <c r="C155" s="24" t="s">
        <v>202</v>
      </c>
      <c r="D155" s="24" t="s">
        <v>205</v>
      </c>
      <c r="E155" s="24" t="s">
        <v>11</v>
      </c>
      <c r="F155" s="68">
        <v>14.1</v>
      </c>
      <c r="G155" s="68"/>
      <c r="H155" s="24"/>
      <c r="I155" s="65" t="str">
        <f>LEFT(Tabel1[[#This Row],[Ruumi tüüp (TALO Tüüpruumide nimestik)]],2)</f>
        <v>21</v>
      </c>
      <c r="J155" s="25" t="s">
        <v>190</v>
      </c>
      <c r="K155" s="24" t="s">
        <v>256</v>
      </c>
      <c r="L155" s="65" t="str">
        <f>IFERROR(VLOOKUP(Tabel1[[#This Row],[Üürnik]],'Lepingu lisa'!$AW$3:$AX$22,2,FALSE),"")</f>
        <v>ENDLA8_00</v>
      </c>
      <c r="M155" s="65" t="str">
        <f>IFERROR(VLOOKUP(Tabel1[[#This Row],[Jaotus]],Tabelid!L:M,2,FALSE),"")</f>
        <v>NONE</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t="s">
        <v>61</v>
      </c>
      <c r="B156" s="26">
        <v>156</v>
      </c>
      <c r="C156" s="24" t="s">
        <v>202</v>
      </c>
      <c r="D156" s="24" t="s">
        <v>205</v>
      </c>
      <c r="E156" s="24" t="s">
        <v>11</v>
      </c>
      <c r="F156" s="68">
        <v>13.9</v>
      </c>
      <c r="G156" s="68"/>
      <c r="H156" s="24"/>
      <c r="I156" s="65" t="str">
        <f>LEFT(Tabel1[[#This Row],[Ruumi tüüp (TALO Tüüpruumide nimestik)]],2)</f>
        <v>21</v>
      </c>
      <c r="J156" s="25" t="s">
        <v>190</v>
      </c>
      <c r="K156" s="24" t="s">
        <v>256</v>
      </c>
      <c r="L156" s="65" t="str">
        <f>IFERROR(VLOOKUP(Tabel1[[#This Row],[Üürnik]],'Lepingu lisa'!$AW$3:$AX$22,2,FALSE),"")</f>
        <v>ENDLA8_00</v>
      </c>
      <c r="M156" s="65" t="str">
        <f>IFERROR(VLOOKUP(Tabel1[[#This Row],[Jaotus]],Tabelid!L:M,2,FALSE),"")</f>
        <v>NONE</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t="s">
        <v>61</v>
      </c>
      <c r="B157" s="26">
        <v>157</v>
      </c>
      <c r="C157" s="24" t="s">
        <v>202</v>
      </c>
      <c r="D157" s="24" t="s">
        <v>205</v>
      </c>
      <c r="E157" s="24" t="s">
        <v>11</v>
      </c>
      <c r="F157" s="68">
        <v>8.6</v>
      </c>
      <c r="G157" s="68"/>
      <c r="H157" s="24"/>
      <c r="I157" s="65" t="str">
        <f>LEFT(Tabel1[[#This Row],[Ruumi tüüp (TALO Tüüpruumide nimestik)]],2)</f>
        <v>21</v>
      </c>
      <c r="J157" s="25" t="s">
        <v>190</v>
      </c>
      <c r="K157" s="24" t="s">
        <v>256</v>
      </c>
      <c r="L157" s="65" t="str">
        <f>IFERROR(VLOOKUP(Tabel1[[#This Row],[Üürnik]],'Lepingu lisa'!$AW$3:$AX$22,2,FALSE),"")</f>
        <v>ENDLA8_00</v>
      </c>
      <c r="M157" s="65" t="str">
        <f>IFERROR(VLOOKUP(Tabel1[[#This Row],[Jaotus]],Tabelid!L:M,2,FALSE),"")</f>
        <v>NONE</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t="s">
        <v>61</v>
      </c>
      <c r="B158" s="26">
        <v>158</v>
      </c>
      <c r="C158" s="24" t="s">
        <v>202</v>
      </c>
      <c r="D158" s="24" t="s">
        <v>93</v>
      </c>
      <c r="E158" s="24" t="s">
        <v>52</v>
      </c>
      <c r="F158" s="68">
        <v>2</v>
      </c>
      <c r="G158" s="68"/>
      <c r="H158" s="24"/>
      <c r="I158" s="65" t="str">
        <f>LEFT(Tabel1[[#This Row],[Ruumi tüüp (TALO Tüüpruumide nimestik)]],2)</f>
        <v>91</v>
      </c>
      <c r="J158" s="25" t="s">
        <v>190</v>
      </c>
      <c r="K158" s="24" t="s">
        <v>256</v>
      </c>
      <c r="L158" s="65" t="str">
        <f>IFERROR(VLOOKUP(Tabel1[[#This Row],[Üürnik]],'Lepingu lisa'!$AW$3:$AX$22,2,FALSE),"")</f>
        <v>ENDLA8_00</v>
      </c>
      <c r="M158" s="65" t="str">
        <f>IFERROR(VLOOKUP(Tabel1[[#This Row],[Jaotus]],Tabelid!L:M,2,FALSE),"")</f>
        <v>NONE</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t="s">
        <v>61</v>
      </c>
      <c r="B159" s="26">
        <v>159</v>
      </c>
      <c r="C159" s="24" t="s">
        <v>202</v>
      </c>
      <c r="D159" s="24" t="s">
        <v>80</v>
      </c>
      <c r="E159" s="24" t="s">
        <v>38</v>
      </c>
      <c r="F159" s="68">
        <v>1.3</v>
      </c>
      <c r="G159" s="68"/>
      <c r="H159" s="24"/>
      <c r="I159" s="65" t="str">
        <f>LEFT(Tabel1[[#This Row],[Ruumi tüüp (TALO Tüüpruumide nimestik)]],2)</f>
        <v>73</v>
      </c>
      <c r="J159" s="25" t="s">
        <v>190</v>
      </c>
      <c r="K159" s="24" t="s">
        <v>256</v>
      </c>
      <c r="L159" s="65" t="str">
        <f>IFERROR(VLOOKUP(Tabel1[[#This Row],[Üürnik]],'Lepingu lisa'!$AW$3:$AX$22,2,FALSE),"")</f>
        <v>ENDLA8_00</v>
      </c>
      <c r="M159" s="65" t="str">
        <f>IFERROR(VLOOKUP(Tabel1[[#This Row],[Jaotus]],Tabelid!L:M,2,FALSE),"")</f>
        <v>NONE</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t="s">
        <v>61</v>
      </c>
      <c r="B160" s="26">
        <v>160</v>
      </c>
      <c r="C160" s="24" t="s">
        <v>202</v>
      </c>
      <c r="D160" s="24" t="s">
        <v>80</v>
      </c>
      <c r="E160" s="24" t="s">
        <v>38</v>
      </c>
      <c r="F160" s="68">
        <v>1.4</v>
      </c>
      <c r="G160" s="68"/>
      <c r="H160" s="24"/>
      <c r="I160" s="65" t="str">
        <f>LEFT(Tabel1[[#This Row],[Ruumi tüüp (TALO Tüüpruumide nimestik)]],2)</f>
        <v>73</v>
      </c>
      <c r="J160" s="25" t="s">
        <v>190</v>
      </c>
      <c r="K160" s="24" t="s">
        <v>256</v>
      </c>
      <c r="L160" s="65" t="str">
        <f>IFERROR(VLOOKUP(Tabel1[[#This Row],[Üürnik]],'Lepingu lisa'!$AW$3:$AX$22,2,FALSE),"")</f>
        <v>ENDLA8_00</v>
      </c>
      <c r="M160" s="65" t="str">
        <f>IFERROR(VLOOKUP(Tabel1[[#This Row],[Jaotus]],Tabelid!L:M,2,FALSE),"")</f>
        <v>NONE</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t="s">
        <v>61</v>
      </c>
      <c r="B161" s="26">
        <v>161</v>
      </c>
      <c r="C161" s="24" t="s">
        <v>202</v>
      </c>
      <c r="D161" s="24" t="s">
        <v>86</v>
      </c>
      <c r="E161" s="24" t="s">
        <v>36</v>
      </c>
      <c r="F161" s="68">
        <v>6.6</v>
      </c>
      <c r="G161" s="68"/>
      <c r="H161" s="24"/>
      <c r="I161" s="65" t="str">
        <f>LEFT(Tabel1[[#This Row],[Ruumi tüüp (TALO Tüüpruumide nimestik)]],2)</f>
        <v>71</v>
      </c>
      <c r="J161" s="25" t="s">
        <v>190</v>
      </c>
      <c r="K161" s="24" t="s">
        <v>256</v>
      </c>
      <c r="L161" s="65" t="str">
        <f>IFERROR(VLOOKUP(Tabel1[[#This Row],[Üürnik]],'Lepingu lisa'!$AW$3:$AX$22,2,FALSE),"")</f>
        <v>ENDLA8_00</v>
      </c>
      <c r="M161" s="65" t="str">
        <f>IFERROR(VLOOKUP(Tabel1[[#This Row],[Jaotus]],Tabelid!L:M,2,FALSE),"")</f>
        <v>NONE</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t="s">
        <v>61</v>
      </c>
      <c r="B162" s="26">
        <v>162</v>
      </c>
      <c r="C162" s="24" t="s">
        <v>202</v>
      </c>
      <c r="D162" s="24" t="s">
        <v>85</v>
      </c>
      <c r="E162" s="24" t="s">
        <v>13</v>
      </c>
      <c r="F162" s="68">
        <v>1.3</v>
      </c>
      <c r="G162" s="68"/>
      <c r="H162" s="24"/>
      <c r="I162" s="65" t="str">
        <f>LEFT(Tabel1[[#This Row],[Ruumi tüüp (TALO Tüüpruumide nimestik)]],2)</f>
        <v>23</v>
      </c>
      <c r="J162" s="25" t="s">
        <v>190</v>
      </c>
      <c r="K162" s="24" t="s">
        <v>256</v>
      </c>
      <c r="L162" s="65" t="str">
        <f>IFERROR(VLOOKUP(Tabel1[[#This Row],[Üürnik]],'Lepingu lisa'!$AW$3:$AX$22,2,FALSE),"")</f>
        <v>ENDLA8_00</v>
      </c>
      <c r="M162" s="65" t="str">
        <f>IFERROR(VLOOKUP(Tabel1[[#This Row],[Jaotus]],Tabelid!L:M,2,FALSE),"")</f>
        <v>NONE</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t="s">
        <v>61</v>
      </c>
      <c r="B163" s="26">
        <v>163</v>
      </c>
      <c r="C163" s="24" t="s">
        <v>202</v>
      </c>
      <c r="D163" s="24" t="s">
        <v>205</v>
      </c>
      <c r="E163" s="24" t="s">
        <v>11</v>
      </c>
      <c r="F163" s="68">
        <v>14</v>
      </c>
      <c r="G163" s="68"/>
      <c r="H163" s="24"/>
      <c r="I163" s="65" t="str">
        <f>LEFT(Tabel1[[#This Row],[Ruumi tüüp (TALO Tüüpruumide nimestik)]],2)</f>
        <v>21</v>
      </c>
      <c r="J163" s="25" t="s">
        <v>190</v>
      </c>
      <c r="K163" s="24" t="s">
        <v>256</v>
      </c>
      <c r="L163" s="65" t="str">
        <f>IFERROR(VLOOKUP(Tabel1[[#This Row],[Üürnik]],'Lepingu lisa'!$AW$3:$AX$22,2,FALSE),"")</f>
        <v>ENDLA8_00</v>
      </c>
      <c r="M163" s="65" t="str">
        <f>IFERROR(VLOOKUP(Tabel1[[#This Row],[Jaotus]],Tabelid!L:M,2,FALSE),"")</f>
        <v>NONE</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t="s">
        <v>61</v>
      </c>
      <c r="B164" s="26">
        <v>164</v>
      </c>
      <c r="C164" s="24" t="s">
        <v>202</v>
      </c>
      <c r="D164" s="24" t="s">
        <v>205</v>
      </c>
      <c r="E164" s="24" t="s">
        <v>11</v>
      </c>
      <c r="F164" s="68">
        <v>14.4</v>
      </c>
      <c r="G164" s="68"/>
      <c r="H164" s="24"/>
      <c r="I164" s="65" t="str">
        <f>LEFT(Tabel1[[#This Row],[Ruumi tüüp (TALO Tüüpruumide nimestik)]],2)</f>
        <v>21</v>
      </c>
      <c r="J164" s="25" t="s">
        <v>190</v>
      </c>
      <c r="K164" s="24" t="s">
        <v>256</v>
      </c>
      <c r="L164" s="65" t="str">
        <f>IFERROR(VLOOKUP(Tabel1[[#This Row],[Üürnik]],'Lepingu lisa'!$AW$3:$AX$22,2,FALSE),"")</f>
        <v>ENDLA8_00</v>
      </c>
      <c r="M164" s="65" t="str">
        <f>IFERROR(VLOOKUP(Tabel1[[#This Row],[Jaotus]],Tabelid!L:M,2,FALSE),"")</f>
        <v>NONE</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t="s">
        <v>61</v>
      </c>
      <c r="B165" s="26">
        <v>165</v>
      </c>
      <c r="C165" s="24" t="s">
        <v>164</v>
      </c>
      <c r="D165" s="24" t="s">
        <v>201</v>
      </c>
      <c r="E165" s="24" t="s">
        <v>53</v>
      </c>
      <c r="F165" s="68">
        <v>12.7</v>
      </c>
      <c r="G165" s="68"/>
      <c r="H165" s="24"/>
      <c r="I165" s="65" t="str">
        <f>LEFT(Tabel1[[#This Row],[Ruumi tüüp (TALO Tüüpruumide nimestik)]],2)</f>
        <v>92</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t="s">
        <v>62</v>
      </c>
      <c r="B166" s="26">
        <v>166</v>
      </c>
      <c r="C166" s="24" t="s">
        <v>164</v>
      </c>
      <c r="D166" s="24" t="s">
        <v>201</v>
      </c>
      <c r="E166" s="24" t="s">
        <v>53</v>
      </c>
      <c r="F166" s="68">
        <v>12.4</v>
      </c>
      <c r="G166" s="68"/>
      <c r="H166" s="24"/>
      <c r="I166" s="65" t="str">
        <f>LEFT(Tabel1[[#This Row],[Ruumi tüüp (TALO Tüüpruumide nimestik)]],2)</f>
        <v>92</v>
      </c>
      <c r="J166" s="25"/>
      <c r="K166" s="24"/>
      <c r="L166" s="65" t="str">
        <f>IFERROR(VLOOKUP(Tabel1[[#This Row],[Üürnik]],'Lepingu lisa'!$AW$3:$AX$22,2,FALSE),"")</f>
        <v/>
      </c>
      <c r="M166" s="65"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t="s">
        <v>62</v>
      </c>
      <c r="B167" s="26">
        <v>167</v>
      </c>
      <c r="C167" s="24" t="s">
        <v>202</v>
      </c>
      <c r="D167" s="24" t="s">
        <v>81</v>
      </c>
      <c r="E167" s="24" t="s">
        <v>52</v>
      </c>
      <c r="F167" s="68">
        <v>36.200000000000003</v>
      </c>
      <c r="G167" s="68"/>
      <c r="H167" s="24"/>
      <c r="I167" s="65" t="str">
        <f>LEFT(Tabel1[[#This Row],[Ruumi tüüp (TALO Tüüpruumide nimestik)]],2)</f>
        <v>91</v>
      </c>
      <c r="J167" s="25" t="s">
        <v>190</v>
      </c>
      <c r="K167" s="24" t="s">
        <v>254</v>
      </c>
      <c r="L167" s="65" t="str">
        <f>IFERROR(VLOOKUP(Tabel1[[#This Row],[Üürnik]],'Lepingu lisa'!$AW$3:$AX$22,2,FALSE),"")</f>
        <v/>
      </c>
      <c r="M167" s="65" t="str">
        <f>IFERROR(VLOOKUP(Tabel1[[#This Row],[Jaotus]],Tabelid!L:M,2,FALSE),"")</f>
        <v>NONE</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t="s">
        <v>62</v>
      </c>
      <c r="B168" s="26">
        <v>168</v>
      </c>
      <c r="C168" s="24" t="s">
        <v>202</v>
      </c>
      <c r="D168" s="24" t="s">
        <v>205</v>
      </c>
      <c r="E168" s="24" t="s">
        <v>11</v>
      </c>
      <c r="F168" s="68">
        <v>23.7</v>
      </c>
      <c r="G168" s="68"/>
      <c r="H168" s="24"/>
      <c r="I168" s="65" t="str">
        <f>LEFT(Tabel1[[#This Row],[Ruumi tüüp (TALO Tüüpruumide nimestik)]],2)</f>
        <v>21</v>
      </c>
      <c r="J168" s="25" t="s">
        <v>190</v>
      </c>
      <c r="K168" s="24" t="s">
        <v>254</v>
      </c>
      <c r="L168" s="65" t="str">
        <f>IFERROR(VLOOKUP(Tabel1[[#This Row],[Üürnik]],'Lepingu lisa'!$AW$3:$AX$22,2,FALSE),"")</f>
        <v/>
      </c>
      <c r="M168" s="65" t="str">
        <f>IFERROR(VLOOKUP(Tabel1[[#This Row],[Jaotus]],Tabelid!L:M,2,FALSE),"")</f>
        <v>NONE</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t="s">
        <v>62</v>
      </c>
      <c r="B169" s="26" t="s">
        <v>252</v>
      </c>
      <c r="C169" s="24" t="s">
        <v>202</v>
      </c>
      <c r="D169" s="24" t="s">
        <v>205</v>
      </c>
      <c r="E169" s="24" t="s">
        <v>11</v>
      </c>
      <c r="F169" s="68">
        <v>13.9</v>
      </c>
      <c r="G169" s="68"/>
      <c r="H169" s="24"/>
      <c r="I169" s="65" t="str">
        <f>LEFT(Tabel1[[#This Row],[Ruumi tüüp (TALO Tüüpruumide nimestik)]],2)</f>
        <v>21</v>
      </c>
      <c r="J169" s="25" t="s">
        <v>190</v>
      </c>
      <c r="K169" s="24" t="s">
        <v>254</v>
      </c>
      <c r="L169" s="65" t="str">
        <f>IFERROR(VLOOKUP(Tabel1[[#This Row],[Üürnik]],'Lepingu lisa'!$AW$3:$AX$22,2,FALSE),"")</f>
        <v/>
      </c>
      <c r="M169" s="65" t="str">
        <f>IFERROR(VLOOKUP(Tabel1[[#This Row],[Jaotus]],Tabelid!L:M,2,FALSE),"")</f>
        <v>NONE</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t="s">
        <v>62</v>
      </c>
      <c r="B170" s="26">
        <v>169</v>
      </c>
      <c r="C170" s="24" t="s">
        <v>202</v>
      </c>
      <c r="D170" s="24" t="s">
        <v>205</v>
      </c>
      <c r="E170" s="24" t="s">
        <v>11</v>
      </c>
      <c r="F170" s="68">
        <v>26.8</v>
      </c>
      <c r="G170" s="68"/>
      <c r="H170" s="24"/>
      <c r="I170" s="65" t="str">
        <f>LEFT(Tabel1[[#This Row],[Ruumi tüüp (TALO Tüüpruumide nimestik)]],2)</f>
        <v>21</v>
      </c>
      <c r="J170" s="25" t="s">
        <v>190</v>
      </c>
      <c r="K170" s="24" t="s">
        <v>254</v>
      </c>
      <c r="L170" s="65" t="str">
        <f>IFERROR(VLOOKUP(Tabel1[[#This Row],[Üürnik]],'Lepingu lisa'!$AW$3:$AX$22,2,FALSE),"")</f>
        <v/>
      </c>
      <c r="M170" s="65" t="str">
        <f>IFERROR(VLOOKUP(Tabel1[[#This Row],[Jaotus]],Tabelid!L:M,2,FALSE),"")</f>
        <v>NONE</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t="s">
        <v>62</v>
      </c>
      <c r="B171" s="26">
        <v>170</v>
      </c>
      <c r="C171" s="24" t="s">
        <v>202</v>
      </c>
      <c r="D171" s="24" t="s">
        <v>205</v>
      </c>
      <c r="E171" s="24" t="s">
        <v>11</v>
      </c>
      <c r="F171" s="68">
        <v>26.2</v>
      </c>
      <c r="G171" s="68"/>
      <c r="H171" s="24"/>
      <c r="I171" s="65" t="str">
        <f>LEFT(Tabel1[[#This Row],[Ruumi tüüp (TALO Tüüpruumide nimestik)]],2)</f>
        <v>21</v>
      </c>
      <c r="J171" s="25" t="s">
        <v>190</v>
      </c>
      <c r="K171" s="24" t="s">
        <v>254</v>
      </c>
      <c r="L171" s="65" t="str">
        <f>IFERROR(VLOOKUP(Tabel1[[#This Row],[Üürnik]],'Lepingu lisa'!$AW$3:$AX$22,2,FALSE),"")</f>
        <v/>
      </c>
      <c r="M171" s="65" t="str">
        <f>IFERROR(VLOOKUP(Tabel1[[#This Row],[Jaotus]],Tabelid!L:M,2,FALSE),"")</f>
        <v>NONE</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t="s">
        <v>62</v>
      </c>
      <c r="B172" s="26">
        <v>171</v>
      </c>
      <c r="C172" s="24" t="s">
        <v>202</v>
      </c>
      <c r="D172" s="24" t="s">
        <v>205</v>
      </c>
      <c r="E172" s="24" t="s">
        <v>11</v>
      </c>
      <c r="F172" s="68">
        <v>26.9</v>
      </c>
      <c r="G172" s="68"/>
      <c r="H172" s="24"/>
      <c r="I172" s="65" t="str">
        <f>LEFT(Tabel1[[#This Row],[Ruumi tüüp (TALO Tüüpruumide nimestik)]],2)</f>
        <v>21</v>
      </c>
      <c r="J172" s="25" t="s">
        <v>190</v>
      </c>
      <c r="K172" s="24" t="s">
        <v>254</v>
      </c>
      <c r="L172" s="65" t="str">
        <f>IFERROR(VLOOKUP(Tabel1[[#This Row],[Üürnik]],'Lepingu lisa'!$AW$3:$AX$22,2,FALSE),"")</f>
        <v/>
      </c>
      <c r="M172" s="65" t="str">
        <f>IFERROR(VLOOKUP(Tabel1[[#This Row],[Jaotus]],Tabelid!L:M,2,FALSE),"")</f>
        <v>NONE</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t="s">
        <v>62</v>
      </c>
      <c r="B173" s="26">
        <v>172</v>
      </c>
      <c r="C173" s="24" t="s">
        <v>202</v>
      </c>
      <c r="D173" s="24" t="s">
        <v>205</v>
      </c>
      <c r="E173" s="24" t="s">
        <v>11</v>
      </c>
      <c r="F173" s="68">
        <v>26.6</v>
      </c>
      <c r="G173" s="68"/>
      <c r="H173" s="24"/>
      <c r="I173" s="65" t="str">
        <f>LEFT(Tabel1[[#This Row],[Ruumi tüüp (TALO Tüüpruumide nimestik)]],2)</f>
        <v>21</v>
      </c>
      <c r="J173" s="25" t="s">
        <v>190</v>
      </c>
      <c r="K173" s="24" t="s">
        <v>254</v>
      </c>
      <c r="L173" s="65" t="str">
        <f>IFERROR(VLOOKUP(Tabel1[[#This Row],[Üürnik]],'Lepingu lisa'!$AW$3:$AX$22,2,FALSE),"")</f>
        <v/>
      </c>
      <c r="M173" s="65" t="str">
        <f>IFERROR(VLOOKUP(Tabel1[[#This Row],[Jaotus]],Tabelid!L:M,2,FALSE),"")</f>
        <v>NONE</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t="s">
        <v>62</v>
      </c>
      <c r="B174" s="26">
        <v>173</v>
      </c>
      <c r="C174" s="24" t="s">
        <v>202</v>
      </c>
      <c r="D174" s="24" t="s">
        <v>205</v>
      </c>
      <c r="E174" s="24" t="s">
        <v>11</v>
      </c>
      <c r="F174" s="68">
        <v>26.8</v>
      </c>
      <c r="G174" s="68"/>
      <c r="H174" s="24"/>
      <c r="I174" s="65" t="str">
        <f>LEFT(Tabel1[[#This Row],[Ruumi tüüp (TALO Tüüpruumide nimestik)]],2)</f>
        <v>21</v>
      </c>
      <c r="J174" s="25" t="s">
        <v>190</v>
      </c>
      <c r="K174" s="24" t="s">
        <v>254</v>
      </c>
      <c r="L174" s="65" t="str">
        <f>IFERROR(VLOOKUP(Tabel1[[#This Row],[Üürnik]],'Lepingu lisa'!$AW$3:$AX$22,2,FALSE),"")</f>
        <v/>
      </c>
      <c r="M174" s="65" t="str">
        <f>IFERROR(VLOOKUP(Tabel1[[#This Row],[Jaotus]],Tabelid!L:M,2,FALSE),"")</f>
        <v>NONE</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t="s">
        <v>62</v>
      </c>
      <c r="B175" s="26">
        <v>174</v>
      </c>
      <c r="C175" s="24" t="s">
        <v>202</v>
      </c>
      <c r="D175" s="24" t="s">
        <v>205</v>
      </c>
      <c r="E175" s="24" t="s">
        <v>11</v>
      </c>
      <c r="F175" s="68">
        <v>8.5</v>
      </c>
      <c r="G175" s="68"/>
      <c r="H175" s="24"/>
      <c r="I175" s="65" t="str">
        <f>LEFT(Tabel1[[#This Row],[Ruumi tüüp (TALO Tüüpruumide nimestik)]],2)</f>
        <v>21</v>
      </c>
      <c r="J175" s="25" t="s">
        <v>190</v>
      </c>
      <c r="K175" s="24" t="s">
        <v>254</v>
      </c>
      <c r="L175" s="65" t="str">
        <f>IFERROR(VLOOKUP(Tabel1[[#This Row],[Üürnik]],'Lepingu lisa'!$AW$3:$AX$22,2,FALSE),"")</f>
        <v/>
      </c>
      <c r="M175" s="65" t="str">
        <f>IFERROR(VLOOKUP(Tabel1[[#This Row],[Jaotus]],Tabelid!L:M,2,FALSE),"")</f>
        <v>NONE</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t="s">
        <v>62</v>
      </c>
      <c r="B176" s="26">
        <v>175</v>
      </c>
      <c r="C176" s="24" t="s">
        <v>202</v>
      </c>
      <c r="D176" s="24" t="s">
        <v>205</v>
      </c>
      <c r="E176" s="24" t="s">
        <v>11</v>
      </c>
      <c r="F176" s="68">
        <v>13.9</v>
      </c>
      <c r="G176" s="68"/>
      <c r="H176" s="24"/>
      <c r="I176" s="65" t="str">
        <f>LEFT(Tabel1[[#This Row],[Ruumi tüüp (TALO Tüüpruumide nimestik)]],2)</f>
        <v>21</v>
      </c>
      <c r="J176" s="25" t="s">
        <v>190</v>
      </c>
      <c r="K176" s="24" t="s">
        <v>254</v>
      </c>
      <c r="L176" s="65" t="str">
        <f>IFERROR(VLOOKUP(Tabel1[[#This Row],[Üürnik]],'Lepingu lisa'!$AW$3:$AX$22,2,FALSE),"")</f>
        <v/>
      </c>
      <c r="M176" s="65" t="str">
        <f>IFERROR(VLOOKUP(Tabel1[[#This Row],[Jaotus]],Tabelid!L:M,2,FALSE),"")</f>
        <v>NONE</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t="s">
        <v>62</v>
      </c>
      <c r="B177" s="26">
        <v>176</v>
      </c>
      <c r="C177" s="24" t="s">
        <v>202</v>
      </c>
      <c r="D177" s="24" t="s">
        <v>203</v>
      </c>
      <c r="E177" s="24" t="s">
        <v>52</v>
      </c>
      <c r="F177" s="68">
        <v>49.1</v>
      </c>
      <c r="G177" s="68"/>
      <c r="H177" s="24"/>
      <c r="I177" s="65" t="str">
        <f>LEFT(Tabel1[[#This Row],[Ruumi tüüp (TALO Tüüpruumide nimestik)]],2)</f>
        <v>91</v>
      </c>
      <c r="J177" s="25" t="s">
        <v>190</v>
      </c>
      <c r="K177" s="24" t="s">
        <v>254</v>
      </c>
      <c r="L177" s="65" t="str">
        <f>IFERROR(VLOOKUP(Tabel1[[#This Row],[Üürnik]],'Lepingu lisa'!$AW$3:$AX$22,2,FALSE),"")</f>
        <v/>
      </c>
      <c r="M177" s="65" t="str">
        <f>IFERROR(VLOOKUP(Tabel1[[#This Row],[Jaotus]],Tabelid!L:M,2,FALSE),"")</f>
        <v>NONE</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t="s">
        <v>62</v>
      </c>
      <c r="B178" s="26">
        <v>177</v>
      </c>
      <c r="C178" s="24" t="s">
        <v>202</v>
      </c>
      <c r="D178" s="24" t="s">
        <v>204</v>
      </c>
      <c r="E178" s="24" t="s">
        <v>31</v>
      </c>
      <c r="F178" s="68">
        <v>9.6</v>
      </c>
      <c r="G178" s="68"/>
      <c r="H178" s="24"/>
      <c r="I178" s="65" t="str">
        <f>LEFT(Tabel1[[#This Row],[Ruumi tüüp (TALO Tüüpruumide nimestik)]],2)</f>
        <v>59</v>
      </c>
      <c r="J178" s="25" t="s">
        <v>190</v>
      </c>
      <c r="K178" s="24" t="s">
        <v>254</v>
      </c>
      <c r="L178" s="65" t="str">
        <f>IFERROR(VLOOKUP(Tabel1[[#This Row],[Üürnik]],'Lepingu lisa'!$AW$3:$AX$22,2,FALSE),"")</f>
        <v/>
      </c>
      <c r="M178" s="65" t="str">
        <f>IFERROR(VLOOKUP(Tabel1[[#This Row],[Jaotus]],Tabelid!L:M,2,FALSE),"")</f>
        <v>NONE</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t="s">
        <v>62</v>
      </c>
      <c r="B179" s="26">
        <v>178</v>
      </c>
      <c r="C179" s="24" t="s">
        <v>202</v>
      </c>
      <c r="D179" s="24" t="s">
        <v>205</v>
      </c>
      <c r="E179" s="24" t="s">
        <v>11</v>
      </c>
      <c r="F179" s="68">
        <v>19.7</v>
      </c>
      <c r="G179" s="68"/>
      <c r="H179" s="24"/>
      <c r="I179" s="65" t="str">
        <f>LEFT(Tabel1[[#This Row],[Ruumi tüüp (TALO Tüüpruumide nimestik)]],2)</f>
        <v>21</v>
      </c>
      <c r="J179" s="25" t="s">
        <v>190</v>
      </c>
      <c r="K179" s="24" t="s">
        <v>254</v>
      </c>
      <c r="L179" s="65" t="str">
        <f>IFERROR(VLOOKUP(Tabel1[[#This Row],[Üürnik]],'Lepingu lisa'!$AW$3:$AX$22,2,FALSE),"")</f>
        <v/>
      </c>
      <c r="M179" s="65" t="str">
        <f>IFERROR(VLOOKUP(Tabel1[[#This Row],[Jaotus]],Tabelid!L:M,2,FALSE),"")</f>
        <v>NONE</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t="s">
        <v>62</v>
      </c>
      <c r="B180" s="26">
        <v>179</v>
      </c>
      <c r="C180" s="24" t="s">
        <v>202</v>
      </c>
      <c r="D180" s="24" t="s">
        <v>89</v>
      </c>
      <c r="E180" s="24" t="s">
        <v>48</v>
      </c>
      <c r="F180" s="68">
        <v>1.8</v>
      </c>
      <c r="G180" s="68"/>
      <c r="H180" s="24"/>
      <c r="I180" s="65" t="str">
        <f>LEFT(Tabel1[[#This Row],[Ruumi tüüp (TALO Tüüpruumide nimestik)]],2)</f>
        <v>86</v>
      </c>
      <c r="J180" s="25" t="s">
        <v>190</v>
      </c>
      <c r="K180" s="24" t="s">
        <v>254</v>
      </c>
      <c r="L180" s="65" t="str">
        <f>IFERROR(VLOOKUP(Tabel1[[#This Row],[Üürnik]],'Lepingu lisa'!$AW$3:$AX$22,2,FALSE),"")</f>
        <v/>
      </c>
      <c r="M180" s="65" t="str">
        <f>IFERROR(VLOOKUP(Tabel1[[#This Row],[Jaotus]],Tabelid!L:M,2,FALSE),"")</f>
        <v>NONE</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t="s">
        <v>62</v>
      </c>
      <c r="B181" s="26">
        <v>180</v>
      </c>
      <c r="C181" s="24" t="s">
        <v>202</v>
      </c>
      <c r="D181" s="24" t="s">
        <v>84</v>
      </c>
      <c r="E181" s="24" t="s">
        <v>37</v>
      </c>
      <c r="F181" s="68">
        <v>5.5</v>
      </c>
      <c r="G181" s="68"/>
      <c r="H181" s="24"/>
      <c r="I181" s="65" t="str">
        <f>LEFT(Tabel1[[#This Row],[Ruumi tüüp (TALO Tüüpruumide nimestik)]],2)</f>
        <v>72</v>
      </c>
      <c r="J181" s="25" t="s">
        <v>190</v>
      </c>
      <c r="K181" s="24" t="s">
        <v>254</v>
      </c>
      <c r="L181" s="65" t="str">
        <f>IFERROR(VLOOKUP(Tabel1[[#This Row],[Üürnik]],'Lepingu lisa'!$AW$3:$AX$22,2,FALSE),"")</f>
        <v/>
      </c>
      <c r="M181" s="65" t="str">
        <f>IFERROR(VLOOKUP(Tabel1[[#This Row],[Jaotus]],Tabelid!L:M,2,FALSE),"")</f>
        <v>NONE</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t="s">
        <v>62</v>
      </c>
      <c r="B182" s="26">
        <v>181</v>
      </c>
      <c r="C182" s="24" t="s">
        <v>202</v>
      </c>
      <c r="D182" s="24" t="s">
        <v>80</v>
      </c>
      <c r="E182" s="24" t="s">
        <v>38</v>
      </c>
      <c r="F182" s="68">
        <v>1.7</v>
      </c>
      <c r="G182" s="68"/>
      <c r="H182" s="24"/>
      <c r="I182" s="65" t="str">
        <f>LEFT(Tabel1[[#This Row],[Ruumi tüüp (TALO Tüüpruumide nimestik)]],2)</f>
        <v>73</v>
      </c>
      <c r="J182" s="25" t="s">
        <v>190</v>
      </c>
      <c r="K182" s="24" t="s">
        <v>254</v>
      </c>
      <c r="L182" s="65" t="str">
        <f>IFERROR(VLOOKUP(Tabel1[[#This Row],[Üürnik]],'Lepingu lisa'!$AW$3:$AX$22,2,FALSE),"")</f>
        <v/>
      </c>
      <c r="M182" s="65" t="str">
        <f>IFERROR(VLOOKUP(Tabel1[[#This Row],[Jaotus]],Tabelid!L:M,2,FALSE),"")</f>
        <v>NONE</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t="s">
        <v>62</v>
      </c>
      <c r="B183" s="26">
        <v>182</v>
      </c>
      <c r="C183" s="24" t="s">
        <v>202</v>
      </c>
      <c r="D183" s="24" t="s">
        <v>80</v>
      </c>
      <c r="E183" s="24" t="s">
        <v>38</v>
      </c>
      <c r="F183" s="68">
        <v>1.7</v>
      </c>
      <c r="G183" s="68"/>
      <c r="H183" s="24"/>
      <c r="I183" s="65" t="str">
        <f>LEFT(Tabel1[[#This Row],[Ruumi tüüp (TALO Tüüpruumide nimestik)]],2)</f>
        <v>73</v>
      </c>
      <c r="J183" s="25" t="s">
        <v>190</v>
      </c>
      <c r="K183" s="24" t="s">
        <v>254</v>
      </c>
      <c r="L183" s="65" t="str">
        <f>IFERROR(VLOOKUP(Tabel1[[#This Row],[Üürnik]],'Lepingu lisa'!$AW$3:$AX$22,2,FALSE),"")</f>
        <v/>
      </c>
      <c r="M183" s="65" t="str">
        <f>IFERROR(VLOOKUP(Tabel1[[#This Row],[Jaotus]],Tabelid!L:M,2,FALSE),"")</f>
        <v>NONE</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t="s">
        <v>62</v>
      </c>
      <c r="B184" s="26">
        <v>183</v>
      </c>
      <c r="C184" s="24" t="s">
        <v>202</v>
      </c>
      <c r="D184" s="24" t="s">
        <v>80</v>
      </c>
      <c r="E184" s="24" t="s">
        <v>38</v>
      </c>
      <c r="F184" s="68">
        <v>3.4</v>
      </c>
      <c r="G184" s="68"/>
      <c r="H184" s="24"/>
      <c r="I184" s="65" t="str">
        <f>LEFT(Tabel1[[#This Row],[Ruumi tüüp (TALO Tüüpruumide nimestik)]],2)</f>
        <v>73</v>
      </c>
      <c r="J184" s="25" t="s">
        <v>190</v>
      </c>
      <c r="K184" s="24" t="s">
        <v>254</v>
      </c>
      <c r="L184" s="65" t="str">
        <f>IFERROR(VLOOKUP(Tabel1[[#This Row],[Üürnik]],'Lepingu lisa'!$AW$3:$AX$22,2,FALSE),"")</f>
        <v/>
      </c>
      <c r="M184" s="65" t="str">
        <f>IFERROR(VLOOKUP(Tabel1[[#This Row],[Jaotus]],Tabelid!L:M,2,FALSE),"")</f>
        <v>NONE</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t="s">
        <v>62</v>
      </c>
      <c r="B185" s="26">
        <v>184</v>
      </c>
      <c r="C185" s="24" t="s">
        <v>202</v>
      </c>
      <c r="D185" s="24" t="s">
        <v>84</v>
      </c>
      <c r="E185" s="24" t="s">
        <v>37</v>
      </c>
      <c r="F185" s="68">
        <v>7.4</v>
      </c>
      <c r="G185" s="68"/>
      <c r="H185" s="24"/>
      <c r="I185" s="65" t="str">
        <f>LEFT(Tabel1[[#This Row],[Ruumi tüüp (TALO Tüüpruumide nimestik)]],2)</f>
        <v>72</v>
      </c>
      <c r="J185" s="25" t="s">
        <v>190</v>
      </c>
      <c r="K185" s="24" t="s">
        <v>254</v>
      </c>
      <c r="L185" s="65" t="str">
        <f>IFERROR(VLOOKUP(Tabel1[[#This Row],[Üürnik]],'Lepingu lisa'!$AW$3:$AX$22,2,FALSE),"")</f>
        <v/>
      </c>
      <c r="M185" s="65" t="str">
        <f>IFERROR(VLOOKUP(Tabel1[[#This Row],[Jaotus]],Tabelid!L:M,2,FALSE),"")</f>
        <v>NONE</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t="s">
        <v>62</v>
      </c>
      <c r="B186" s="26">
        <v>185</v>
      </c>
      <c r="C186" s="24" t="s">
        <v>202</v>
      </c>
      <c r="D186" s="24" t="s">
        <v>80</v>
      </c>
      <c r="E186" s="24" t="s">
        <v>38</v>
      </c>
      <c r="F186" s="68">
        <v>1.7</v>
      </c>
      <c r="G186" s="68"/>
      <c r="H186" s="24"/>
      <c r="I186" s="65" t="str">
        <f>LEFT(Tabel1[[#This Row],[Ruumi tüüp (TALO Tüüpruumide nimestik)]],2)</f>
        <v>73</v>
      </c>
      <c r="J186" s="25" t="s">
        <v>190</v>
      </c>
      <c r="K186" s="24" t="s">
        <v>254</v>
      </c>
      <c r="L186" s="65" t="str">
        <f>IFERROR(VLOOKUP(Tabel1[[#This Row],[Üürnik]],'Lepingu lisa'!$AW$3:$AX$22,2,FALSE),"")</f>
        <v/>
      </c>
      <c r="M186" s="65" t="str">
        <f>IFERROR(VLOOKUP(Tabel1[[#This Row],[Jaotus]],Tabelid!L:M,2,FALSE),"")</f>
        <v>NONE</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t="s">
        <v>62</v>
      </c>
      <c r="B187" s="26">
        <v>186</v>
      </c>
      <c r="C187" s="24" t="s">
        <v>202</v>
      </c>
      <c r="D187" s="24" t="s">
        <v>80</v>
      </c>
      <c r="E187" s="24" t="s">
        <v>38</v>
      </c>
      <c r="F187" s="68">
        <v>1.7</v>
      </c>
      <c r="G187" s="68"/>
      <c r="H187" s="24"/>
      <c r="I187" s="65" t="str">
        <f>LEFT(Tabel1[[#This Row],[Ruumi tüüp (TALO Tüüpruumide nimestik)]],2)</f>
        <v>73</v>
      </c>
      <c r="J187" s="25" t="s">
        <v>190</v>
      </c>
      <c r="K187" s="24" t="s">
        <v>254</v>
      </c>
      <c r="L187" s="65" t="str">
        <f>IFERROR(VLOOKUP(Tabel1[[#This Row],[Üürnik]],'Lepingu lisa'!$AW$3:$AX$22,2,FALSE),"")</f>
        <v/>
      </c>
      <c r="M187" s="65" t="str">
        <f>IFERROR(VLOOKUP(Tabel1[[#This Row],[Jaotus]],Tabelid!L:M,2,FALSE),"")</f>
        <v>NONE</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t="s">
        <v>62</v>
      </c>
      <c r="B188" s="26">
        <v>187</v>
      </c>
      <c r="C188" s="24" t="s">
        <v>202</v>
      </c>
      <c r="D188" s="24" t="s">
        <v>80</v>
      </c>
      <c r="E188" s="24" t="s">
        <v>38</v>
      </c>
      <c r="F188" s="68">
        <v>3.4</v>
      </c>
      <c r="G188" s="68"/>
      <c r="H188" s="24"/>
      <c r="I188" s="65" t="str">
        <f>LEFT(Tabel1[[#This Row],[Ruumi tüüp (TALO Tüüpruumide nimestik)]],2)</f>
        <v>73</v>
      </c>
      <c r="J188" s="25" t="s">
        <v>190</v>
      </c>
      <c r="K188" s="24" t="s">
        <v>254</v>
      </c>
      <c r="L188" s="65" t="str">
        <f>IFERROR(VLOOKUP(Tabel1[[#This Row],[Üürnik]],'Lepingu lisa'!$AW$3:$AX$22,2,FALSE),"")</f>
        <v/>
      </c>
      <c r="M188" s="65" t="str">
        <f>IFERROR(VLOOKUP(Tabel1[[#This Row],[Jaotus]],Tabelid!L:M,2,FALSE),"")</f>
        <v>NONE</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t="s">
        <v>62</v>
      </c>
      <c r="B189" s="26">
        <v>188</v>
      </c>
      <c r="C189" s="24" t="s">
        <v>202</v>
      </c>
      <c r="D189" s="24" t="s">
        <v>204</v>
      </c>
      <c r="E189" s="24" t="s">
        <v>31</v>
      </c>
      <c r="F189" s="68">
        <v>9.4</v>
      </c>
      <c r="G189" s="68"/>
      <c r="H189" s="24"/>
      <c r="I189" s="65" t="str">
        <f>LEFT(Tabel1[[#This Row],[Ruumi tüüp (TALO Tüüpruumide nimestik)]],2)</f>
        <v>59</v>
      </c>
      <c r="J189" s="25" t="s">
        <v>190</v>
      </c>
      <c r="K189" s="24" t="s">
        <v>254</v>
      </c>
      <c r="L189" s="65" t="str">
        <f>IFERROR(VLOOKUP(Tabel1[[#This Row],[Üürnik]],'Lepingu lisa'!$AW$3:$AX$22,2,FALSE),"")</f>
        <v/>
      </c>
      <c r="M189" s="65" t="str">
        <f>IFERROR(VLOOKUP(Tabel1[[#This Row],[Jaotus]],Tabelid!L:M,2,FALSE),"")</f>
        <v>NONE</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t="s">
        <v>62</v>
      </c>
      <c r="B190" s="26">
        <v>189</v>
      </c>
      <c r="C190" s="24" t="s">
        <v>202</v>
      </c>
      <c r="D190" s="24" t="s">
        <v>205</v>
      </c>
      <c r="E190" s="24" t="s">
        <v>11</v>
      </c>
      <c r="F190" s="68">
        <v>14.9</v>
      </c>
      <c r="G190" s="68"/>
      <c r="H190" s="24"/>
      <c r="I190" s="65" t="str">
        <f>LEFT(Tabel1[[#This Row],[Ruumi tüüp (TALO Tüüpruumide nimestik)]],2)</f>
        <v>21</v>
      </c>
      <c r="J190" s="25" t="s">
        <v>190</v>
      </c>
      <c r="K190" s="24" t="s">
        <v>254</v>
      </c>
      <c r="L190" s="65" t="str">
        <f>IFERROR(VLOOKUP(Tabel1[[#This Row],[Üürnik]],'Lepingu lisa'!$AW$3:$AX$22,2,FALSE),"")</f>
        <v/>
      </c>
      <c r="M190" s="65" t="str">
        <f>IFERROR(VLOOKUP(Tabel1[[#This Row],[Jaotus]],Tabelid!L:M,2,FALSE),"")</f>
        <v>NONE</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t="s">
        <v>62</v>
      </c>
      <c r="B191" s="26">
        <v>190</v>
      </c>
      <c r="C191" s="24" t="s">
        <v>202</v>
      </c>
      <c r="D191" s="24" t="s">
        <v>205</v>
      </c>
      <c r="E191" s="24" t="s">
        <v>11</v>
      </c>
      <c r="F191" s="68">
        <v>18.899999999999999</v>
      </c>
      <c r="G191" s="68"/>
      <c r="H191" s="24"/>
      <c r="I191" s="65" t="str">
        <f>LEFT(Tabel1[[#This Row],[Ruumi tüüp (TALO Tüüpruumide nimestik)]],2)</f>
        <v>21</v>
      </c>
      <c r="J191" s="25" t="s">
        <v>190</v>
      </c>
      <c r="K191" s="24" t="s">
        <v>254</v>
      </c>
      <c r="L191" s="65" t="str">
        <f>IFERROR(VLOOKUP(Tabel1[[#This Row],[Üürnik]],'Lepingu lisa'!$AW$3:$AX$22,2,FALSE),"")</f>
        <v/>
      </c>
      <c r="M191" s="65" t="str">
        <f>IFERROR(VLOOKUP(Tabel1[[#This Row],[Jaotus]],Tabelid!L:M,2,FALSE),"")</f>
        <v>NONE</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t="s">
        <v>62</v>
      </c>
      <c r="B192" s="26">
        <v>191</v>
      </c>
      <c r="C192" s="24" t="s">
        <v>202</v>
      </c>
      <c r="D192" s="24" t="s">
        <v>81</v>
      </c>
      <c r="E192" s="24" t="s">
        <v>52</v>
      </c>
      <c r="F192" s="68">
        <v>35.5</v>
      </c>
      <c r="G192" s="68"/>
      <c r="H192" s="24"/>
      <c r="I192" s="65" t="str">
        <f>LEFT(Tabel1[[#This Row],[Ruumi tüüp (TALO Tüüpruumide nimestik)]],2)</f>
        <v>91</v>
      </c>
      <c r="J192" s="25" t="s">
        <v>190</v>
      </c>
      <c r="K192" s="24" t="s">
        <v>254</v>
      </c>
      <c r="L192" s="65" t="str">
        <f>IFERROR(VLOOKUP(Tabel1[[#This Row],[Üürnik]],'Lepingu lisa'!$AW$3:$AX$22,2,FALSE),"")</f>
        <v/>
      </c>
      <c r="M192" s="65" t="str">
        <f>IFERROR(VLOOKUP(Tabel1[[#This Row],[Jaotus]],Tabelid!L:M,2,FALSE),"")</f>
        <v>NONE</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t="s">
        <v>62</v>
      </c>
      <c r="B193" s="26">
        <v>192</v>
      </c>
      <c r="C193" s="24" t="s">
        <v>197</v>
      </c>
      <c r="D193" s="24" t="s">
        <v>120</v>
      </c>
      <c r="E193" s="24" t="s">
        <v>58</v>
      </c>
      <c r="F193" s="68">
        <v>3</v>
      </c>
      <c r="G193" s="68"/>
      <c r="H193" s="24"/>
      <c r="I193" s="65" t="str">
        <f>LEFT(Tabel1[[#This Row],[Ruumi tüüp (TALO Tüüpruumide nimestik)]],2)</f>
        <v>99</v>
      </c>
      <c r="J193" s="25"/>
      <c r="K193" s="24"/>
      <c r="L193" s="65" t="str">
        <f>IFERROR(VLOOKUP(Tabel1[[#This Row],[Üürnik]],'Lepingu lisa'!$AW$3:$AX$22,2,FALSE),"")</f>
        <v/>
      </c>
      <c r="M193" s="65"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t="s">
        <v>62</v>
      </c>
      <c r="B194" s="26">
        <v>193</v>
      </c>
      <c r="C194" s="24" t="s">
        <v>202</v>
      </c>
      <c r="D194" s="24" t="s">
        <v>205</v>
      </c>
      <c r="E194" s="24" t="s">
        <v>11</v>
      </c>
      <c r="F194" s="68">
        <v>22.4</v>
      </c>
      <c r="G194" s="68"/>
      <c r="H194" s="24"/>
      <c r="I194" s="65" t="str">
        <f>LEFT(Tabel1[[#This Row],[Ruumi tüüp (TALO Tüüpruumide nimestik)]],2)</f>
        <v>21</v>
      </c>
      <c r="J194" s="25" t="s">
        <v>190</v>
      </c>
      <c r="K194" s="24" t="s">
        <v>254</v>
      </c>
      <c r="L194" s="65" t="str">
        <f>IFERROR(VLOOKUP(Tabel1[[#This Row],[Üürnik]],'Lepingu lisa'!$AW$3:$AX$22,2,FALSE),"")</f>
        <v/>
      </c>
      <c r="M194" s="65" t="str">
        <f>IFERROR(VLOOKUP(Tabel1[[#This Row],[Jaotus]],Tabelid!L:M,2,FALSE),"")</f>
        <v>NONE</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t="s">
        <v>62</v>
      </c>
      <c r="B195" s="26">
        <v>194</v>
      </c>
      <c r="C195" s="24" t="s">
        <v>202</v>
      </c>
      <c r="D195" s="24" t="s">
        <v>205</v>
      </c>
      <c r="E195" s="24" t="s">
        <v>11</v>
      </c>
      <c r="F195" s="68">
        <v>8.5</v>
      </c>
      <c r="G195" s="68"/>
      <c r="H195" s="24"/>
      <c r="I195" s="65" t="str">
        <f>LEFT(Tabel1[[#This Row],[Ruumi tüüp (TALO Tüüpruumide nimestik)]],2)</f>
        <v>21</v>
      </c>
      <c r="J195" s="25" t="s">
        <v>190</v>
      </c>
      <c r="K195" s="24" t="s">
        <v>254</v>
      </c>
      <c r="L195" s="65" t="str">
        <f>IFERROR(VLOOKUP(Tabel1[[#This Row],[Üürnik]],'Lepingu lisa'!$AW$3:$AX$22,2,FALSE),"")</f>
        <v/>
      </c>
      <c r="M195" s="65" t="str">
        <f>IFERROR(VLOOKUP(Tabel1[[#This Row],[Jaotus]],Tabelid!L:M,2,FALSE),"")</f>
        <v>NONE</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t="s">
        <v>62</v>
      </c>
      <c r="B196" s="26">
        <v>195</v>
      </c>
      <c r="C196" s="24" t="s">
        <v>202</v>
      </c>
      <c r="D196" s="24" t="s">
        <v>205</v>
      </c>
      <c r="E196" s="24" t="s">
        <v>11</v>
      </c>
      <c r="F196" s="68">
        <v>12.9</v>
      </c>
      <c r="G196" s="68"/>
      <c r="H196" s="24"/>
      <c r="I196" s="65" t="str">
        <f>LEFT(Tabel1[[#This Row],[Ruumi tüüp (TALO Tüüpruumide nimestik)]],2)</f>
        <v>21</v>
      </c>
      <c r="J196" s="25" t="s">
        <v>190</v>
      </c>
      <c r="K196" s="24" t="s">
        <v>254</v>
      </c>
      <c r="L196" s="65" t="str">
        <f>IFERROR(VLOOKUP(Tabel1[[#This Row],[Üürnik]],'Lepingu lisa'!$AW$3:$AX$22,2,FALSE),"")</f>
        <v/>
      </c>
      <c r="M196" s="65" t="str">
        <f>IFERROR(VLOOKUP(Tabel1[[#This Row],[Jaotus]],Tabelid!L:M,2,FALSE),"")</f>
        <v>NONE</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t="s">
        <v>62</v>
      </c>
      <c r="B197" s="26">
        <v>196</v>
      </c>
      <c r="C197" s="24" t="s">
        <v>202</v>
      </c>
      <c r="D197" s="24" t="s">
        <v>205</v>
      </c>
      <c r="E197" s="24" t="s">
        <v>11</v>
      </c>
      <c r="F197" s="68">
        <v>25.4</v>
      </c>
      <c r="G197" s="68"/>
      <c r="H197" s="24"/>
      <c r="I197" s="65" t="str">
        <f>LEFT(Tabel1[[#This Row],[Ruumi tüüp (TALO Tüüpruumide nimestik)]],2)</f>
        <v>21</v>
      </c>
      <c r="J197" s="25" t="s">
        <v>190</v>
      </c>
      <c r="K197" s="24" t="s">
        <v>254</v>
      </c>
      <c r="L197" s="65" t="str">
        <f>IFERROR(VLOOKUP(Tabel1[[#This Row],[Üürnik]],'Lepingu lisa'!$AW$3:$AX$22,2,FALSE),"")</f>
        <v/>
      </c>
      <c r="M197" s="65" t="str">
        <f>IFERROR(VLOOKUP(Tabel1[[#This Row],[Jaotus]],Tabelid!L:M,2,FALSE),"")</f>
        <v>NONE</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t="s">
        <v>62</v>
      </c>
      <c r="B198" s="26">
        <v>197</v>
      </c>
      <c r="C198" s="24" t="s">
        <v>202</v>
      </c>
      <c r="D198" s="24" t="s">
        <v>205</v>
      </c>
      <c r="E198" s="24" t="s">
        <v>11</v>
      </c>
      <c r="F198" s="68">
        <v>25.8</v>
      </c>
      <c r="G198" s="68"/>
      <c r="H198" s="24"/>
      <c r="I198" s="65" t="str">
        <f>LEFT(Tabel1[[#This Row],[Ruumi tüüp (TALO Tüüpruumide nimestik)]],2)</f>
        <v>21</v>
      </c>
      <c r="J198" s="25" t="s">
        <v>190</v>
      </c>
      <c r="K198" s="24" t="s">
        <v>254</v>
      </c>
      <c r="L198" s="65" t="str">
        <f>IFERROR(VLOOKUP(Tabel1[[#This Row],[Üürnik]],'Lepingu lisa'!$AW$3:$AX$22,2,FALSE),"")</f>
        <v/>
      </c>
      <c r="M198" s="65" t="str">
        <f>IFERROR(VLOOKUP(Tabel1[[#This Row],[Jaotus]],Tabelid!L:M,2,FALSE),"")</f>
        <v>NONE</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t="s">
        <v>62</v>
      </c>
      <c r="B199" s="26">
        <v>198</v>
      </c>
      <c r="C199" s="24" t="s">
        <v>202</v>
      </c>
      <c r="D199" s="24" t="s">
        <v>205</v>
      </c>
      <c r="E199" s="24" t="s">
        <v>11</v>
      </c>
      <c r="F199" s="68">
        <v>26.9</v>
      </c>
      <c r="G199" s="68"/>
      <c r="H199" s="24"/>
      <c r="I199" s="65" t="str">
        <f>LEFT(Tabel1[[#This Row],[Ruumi tüüp (TALO Tüüpruumide nimestik)]],2)</f>
        <v>21</v>
      </c>
      <c r="J199" s="25" t="s">
        <v>190</v>
      </c>
      <c r="K199" s="24" t="s">
        <v>254</v>
      </c>
      <c r="L199" s="65" t="str">
        <f>IFERROR(VLOOKUP(Tabel1[[#This Row],[Üürnik]],'Lepingu lisa'!$AW$3:$AX$22,2,FALSE),"")</f>
        <v/>
      </c>
      <c r="M199" s="65" t="str">
        <f>IFERROR(VLOOKUP(Tabel1[[#This Row],[Jaotus]],Tabelid!L:M,2,FALSE),"")</f>
        <v>NONE</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t="s">
        <v>62</v>
      </c>
      <c r="B200" s="26">
        <v>199</v>
      </c>
      <c r="C200" s="24" t="s">
        <v>202</v>
      </c>
      <c r="D200" s="24" t="s">
        <v>205</v>
      </c>
      <c r="E200" s="24" t="s">
        <v>11</v>
      </c>
      <c r="F200" s="68">
        <v>27.3</v>
      </c>
      <c r="G200" s="68"/>
      <c r="H200" s="24"/>
      <c r="I200" s="65" t="str">
        <f>LEFT(Tabel1[[#This Row],[Ruumi tüüp (TALO Tüüpruumide nimestik)]],2)</f>
        <v>21</v>
      </c>
      <c r="J200" s="25" t="s">
        <v>190</v>
      </c>
      <c r="K200" s="24" t="s">
        <v>254</v>
      </c>
      <c r="L200" s="65" t="str">
        <f>IFERROR(VLOOKUP(Tabel1[[#This Row],[Üürnik]],'Lepingu lisa'!$AW$3:$AX$22,2,FALSE),"")</f>
        <v/>
      </c>
      <c r="M200" s="65" t="str">
        <f>IFERROR(VLOOKUP(Tabel1[[#This Row],[Jaotus]],Tabelid!L:M,2,FALSE),"")</f>
        <v>NONE</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t="s">
        <v>62</v>
      </c>
      <c r="B201" s="26">
        <v>200</v>
      </c>
      <c r="C201" s="24" t="s">
        <v>202</v>
      </c>
      <c r="D201" s="24" t="s">
        <v>205</v>
      </c>
      <c r="E201" s="24" t="s">
        <v>11</v>
      </c>
      <c r="F201" s="68">
        <v>13.6</v>
      </c>
      <c r="G201" s="68"/>
      <c r="H201" s="24"/>
      <c r="I201" s="65" t="str">
        <f>LEFT(Tabel1[[#This Row],[Ruumi tüüp (TALO Tüüpruumide nimestik)]],2)</f>
        <v>21</v>
      </c>
      <c r="J201" s="25" t="s">
        <v>190</v>
      </c>
      <c r="K201" s="24" t="s">
        <v>254</v>
      </c>
      <c r="L201" s="65" t="str">
        <f>IFERROR(VLOOKUP(Tabel1[[#This Row],[Üürnik]],'Lepingu lisa'!$AW$3:$AX$22,2,FALSE),"")</f>
        <v/>
      </c>
      <c r="M201" s="65" t="str">
        <f>IFERROR(VLOOKUP(Tabel1[[#This Row],[Jaotus]],Tabelid!L:M,2,FALSE),"")</f>
        <v>NONE</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t="s">
        <v>62</v>
      </c>
      <c r="B202" s="26">
        <v>201</v>
      </c>
      <c r="C202" s="24" t="s">
        <v>202</v>
      </c>
      <c r="D202" s="24" t="s">
        <v>205</v>
      </c>
      <c r="E202" s="24" t="s">
        <v>11</v>
      </c>
      <c r="F202" s="68">
        <v>22.6</v>
      </c>
      <c r="G202" s="68"/>
      <c r="H202" s="24"/>
      <c r="I202" s="65" t="str">
        <f>LEFT(Tabel1[[#This Row],[Ruumi tüüp (TALO Tüüpruumide nimestik)]],2)</f>
        <v>21</v>
      </c>
      <c r="J202" s="25" t="s">
        <v>190</v>
      </c>
      <c r="K202" s="24" t="s">
        <v>254</v>
      </c>
      <c r="L202" s="65" t="str">
        <f>IFERROR(VLOOKUP(Tabel1[[#This Row],[Üürnik]],'Lepingu lisa'!$AW$3:$AX$22,2,FALSE),"")</f>
        <v/>
      </c>
      <c r="M202" s="65" t="str">
        <f>IFERROR(VLOOKUP(Tabel1[[#This Row],[Jaotus]],Tabelid!L:M,2,FALSE),"")</f>
        <v>NONE</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t="s">
        <v>62</v>
      </c>
      <c r="B203" s="26">
        <v>202</v>
      </c>
      <c r="C203" s="24" t="s">
        <v>164</v>
      </c>
      <c r="D203" s="24" t="s">
        <v>201</v>
      </c>
      <c r="E203" s="24" t="s">
        <v>53</v>
      </c>
      <c r="F203" s="68">
        <v>12.2</v>
      </c>
      <c r="G203" s="68"/>
      <c r="H203" s="24"/>
      <c r="I203" s="65" t="str">
        <f>LEFT(Tabel1[[#This Row],[Ruumi tüüp (TALO Tüüpruumide nimestik)]],2)</f>
        <v>92</v>
      </c>
      <c r="J203" s="25"/>
      <c r="K203" s="24"/>
      <c r="L203" s="65" t="str">
        <f>IFERROR(VLOOKUP(Tabel1[[#This Row],[Üürnik]],'Lepingu lisa'!$AW$3:$AX$22,2,FALSE),"")</f>
        <v/>
      </c>
      <c r="M203" s="65"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t="s">
        <v>62</v>
      </c>
      <c r="B204" s="26">
        <v>204</v>
      </c>
      <c r="C204" s="24" t="s">
        <v>202</v>
      </c>
      <c r="D204" s="24" t="s">
        <v>81</v>
      </c>
      <c r="E204" s="24" t="s">
        <v>52</v>
      </c>
      <c r="F204" s="68">
        <v>30.1</v>
      </c>
      <c r="G204" s="68"/>
      <c r="H204" s="24"/>
      <c r="I204" s="65" t="str">
        <f>LEFT(Tabel1[[#This Row],[Ruumi tüüp (TALO Tüüpruumide nimestik)]],2)</f>
        <v>91</v>
      </c>
      <c r="J204" s="25" t="s">
        <v>190</v>
      </c>
      <c r="K204" s="24" t="s">
        <v>254</v>
      </c>
      <c r="L204" s="65" t="str">
        <f>IFERROR(VLOOKUP(Tabel1[[#This Row],[Üürnik]],'Lepingu lisa'!$AW$3:$AX$22,2,FALSE),"")</f>
        <v/>
      </c>
      <c r="M204" s="65" t="str">
        <f>IFERROR(VLOOKUP(Tabel1[[#This Row],[Jaotus]],Tabelid!L:M,2,FALSE),"")</f>
        <v>NONE</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t="s">
        <v>62</v>
      </c>
      <c r="B205" s="26">
        <v>205</v>
      </c>
      <c r="C205" s="24" t="s">
        <v>197</v>
      </c>
      <c r="D205" s="24" t="s">
        <v>120</v>
      </c>
      <c r="E205" s="24" t="s">
        <v>58</v>
      </c>
      <c r="F205" s="68">
        <v>2.6</v>
      </c>
      <c r="G205" s="68"/>
      <c r="H205" s="24"/>
      <c r="I205" s="65" t="str">
        <f>LEFT(Tabel1[[#This Row],[Ruumi tüüp (TALO Tüüpruumide nimestik)]],2)</f>
        <v>99</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t="s">
        <v>62</v>
      </c>
      <c r="B206" s="26">
        <v>206</v>
      </c>
      <c r="C206" s="24" t="s">
        <v>202</v>
      </c>
      <c r="D206" s="24" t="s">
        <v>205</v>
      </c>
      <c r="E206" s="24" t="s">
        <v>11</v>
      </c>
      <c r="F206" s="68">
        <v>26.2</v>
      </c>
      <c r="G206" s="68"/>
      <c r="H206" s="24"/>
      <c r="I206" s="65" t="str">
        <f>LEFT(Tabel1[[#This Row],[Ruumi tüüp (TALO Tüüpruumide nimestik)]],2)</f>
        <v>21</v>
      </c>
      <c r="J206" s="25" t="s">
        <v>190</v>
      </c>
      <c r="K206" s="24" t="s">
        <v>254</v>
      </c>
      <c r="L206" s="65" t="str">
        <f>IFERROR(VLOOKUP(Tabel1[[#This Row],[Üürnik]],'Lepingu lisa'!$AW$3:$AX$22,2,FALSE),"")</f>
        <v/>
      </c>
      <c r="M206" s="65" t="str">
        <f>IFERROR(VLOOKUP(Tabel1[[#This Row],[Jaotus]],Tabelid!L:M,2,FALSE),"")</f>
        <v>NONE</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t="s">
        <v>62</v>
      </c>
      <c r="B207" s="26">
        <v>207</v>
      </c>
      <c r="C207" s="24" t="s">
        <v>202</v>
      </c>
      <c r="D207" s="24" t="s">
        <v>205</v>
      </c>
      <c r="E207" s="24" t="s">
        <v>11</v>
      </c>
      <c r="F207" s="68">
        <v>23.3</v>
      </c>
      <c r="G207" s="68"/>
      <c r="H207" s="24"/>
      <c r="I207" s="65" t="str">
        <f>LEFT(Tabel1[[#This Row],[Ruumi tüüp (TALO Tüüpruumide nimestik)]],2)</f>
        <v>21</v>
      </c>
      <c r="J207" s="25" t="s">
        <v>190</v>
      </c>
      <c r="K207" s="24" t="s">
        <v>254</v>
      </c>
      <c r="L207" s="65" t="str">
        <f>IFERROR(VLOOKUP(Tabel1[[#This Row],[Üürnik]],'Lepingu lisa'!$AW$3:$AX$22,2,FALSE),"")</f>
        <v/>
      </c>
      <c r="M207" s="65" t="str">
        <f>IFERROR(VLOOKUP(Tabel1[[#This Row],[Jaotus]],Tabelid!L:M,2,FALSE),"")</f>
        <v>NONE</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t="s">
        <v>62</v>
      </c>
      <c r="B208" s="26">
        <v>208</v>
      </c>
      <c r="C208" s="24" t="s">
        <v>202</v>
      </c>
      <c r="D208" s="24" t="s">
        <v>205</v>
      </c>
      <c r="E208" s="24" t="s">
        <v>11</v>
      </c>
      <c r="F208" s="68">
        <v>13.9</v>
      </c>
      <c r="G208" s="68"/>
      <c r="H208" s="24"/>
      <c r="I208" s="65" t="str">
        <f>LEFT(Tabel1[[#This Row],[Ruumi tüüp (TALO Tüüpruumide nimestik)]],2)</f>
        <v>21</v>
      </c>
      <c r="J208" s="25" t="s">
        <v>190</v>
      </c>
      <c r="K208" s="24" t="s">
        <v>254</v>
      </c>
      <c r="L208" s="65" t="str">
        <f>IFERROR(VLOOKUP(Tabel1[[#This Row],[Üürnik]],'Lepingu lisa'!$AW$3:$AX$22,2,FALSE),"")</f>
        <v/>
      </c>
      <c r="M208" s="65" t="str">
        <f>IFERROR(VLOOKUP(Tabel1[[#This Row],[Jaotus]],Tabelid!L:M,2,FALSE),"")</f>
        <v>NONE</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t="s">
        <v>62</v>
      </c>
      <c r="B209" s="26">
        <v>209</v>
      </c>
      <c r="C209" s="24" t="s">
        <v>202</v>
      </c>
      <c r="D209" s="24" t="s">
        <v>205</v>
      </c>
      <c r="E209" s="24" t="s">
        <v>11</v>
      </c>
      <c r="F209" s="68">
        <v>14</v>
      </c>
      <c r="G209" s="68"/>
      <c r="H209" s="24"/>
      <c r="I209" s="65" t="str">
        <f>LEFT(Tabel1[[#This Row],[Ruumi tüüp (TALO Tüüpruumide nimestik)]],2)</f>
        <v>21</v>
      </c>
      <c r="J209" s="25" t="s">
        <v>190</v>
      </c>
      <c r="K209" s="24" t="s">
        <v>254</v>
      </c>
      <c r="L209" s="65" t="str">
        <f>IFERROR(VLOOKUP(Tabel1[[#This Row],[Üürnik]],'Lepingu lisa'!$AW$3:$AX$22,2,FALSE),"")</f>
        <v/>
      </c>
      <c r="M209" s="65" t="str">
        <f>IFERROR(VLOOKUP(Tabel1[[#This Row],[Jaotus]],Tabelid!L:M,2,FALSE),"")</f>
        <v>NONE</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t="s">
        <v>62</v>
      </c>
      <c r="B210" s="26">
        <v>210</v>
      </c>
      <c r="C210" s="24" t="s">
        <v>202</v>
      </c>
      <c r="D210" s="24" t="s">
        <v>205</v>
      </c>
      <c r="E210" s="24" t="s">
        <v>11</v>
      </c>
      <c r="F210" s="68">
        <v>14</v>
      </c>
      <c r="G210" s="68"/>
      <c r="H210" s="24"/>
      <c r="I210" s="65" t="str">
        <f>LEFT(Tabel1[[#This Row],[Ruumi tüüp (TALO Tüüpruumide nimestik)]],2)</f>
        <v>21</v>
      </c>
      <c r="J210" s="25" t="s">
        <v>190</v>
      </c>
      <c r="K210" s="24" t="s">
        <v>254</v>
      </c>
      <c r="L210" s="65" t="str">
        <f>IFERROR(VLOOKUP(Tabel1[[#This Row],[Üürnik]],'Lepingu lisa'!$AW$3:$AX$22,2,FALSE),"")</f>
        <v/>
      </c>
      <c r="M210" s="65" t="str">
        <f>IFERROR(VLOOKUP(Tabel1[[#This Row],[Jaotus]],Tabelid!L:M,2,FALSE),"")</f>
        <v>NONE</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t="s">
        <v>62</v>
      </c>
      <c r="B211" s="26">
        <v>211</v>
      </c>
      <c r="C211" s="24" t="s">
        <v>202</v>
      </c>
      <c r="D211" s="24" t="s">
        <v>205</v>
      </c>
      <c r="E211" s="24" t="s">
        <v>11</v>
      </c>
      <c r="F211" s="68">
        <v>28</v>
      </c>
      <c r="G211" s="68"/>
      <c r="H211" s="24"/>
      <c r="I211" s="65" t="str">
        <f>LEFT(Tabel1[[#This Row],[Ruumi tüüp (TALO Tüüpruumide nimestik)]],2)</f>
        <v>21</v>
      </c>
      <c r="J211" s="25" t="s">
        <v>190</v>
      </c>
      <c r="K211" s="24" t="s">
        <v>254</v>
      </c>
      <c r="L211" s="65" t="str">
        <f>IFERROR(VLOOKUP(Tabel1[[#This Row],[Üürnik]],'Lepingu lisa'!$AW$3:$AX$22,2,FALSE),"")</f>
        <v/>
      </c>
      <c r="M211" s="65" t="str">
        <f>IFERROR(VLOOKUP(Tabel1[[#This Row],[Jaotus]],Tabelid!L:M,2,FALSE),"")</f>
        <v>NONE</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t="s">
        <v>62</v>
      </c>
      <c r="B212" s="26">
        <v>212</v>
      </c>
      <c r="C212" s="24" t="s">
        <v>202</v>
      </c>
      <c r="D212" s="24" t="s">
        <v>205</v>
      </c>
      <c r="E212" s="24" t="s">
        <v>11</v>
      </c>
      <c r="F212" s="68">
        <v>28.1</v>
      </c>
      <c r="G212" s="68"/>
      <c r="H212" s="24"/>
      <c r="I212" s="65" t="str">
        <f>LEFT(Tabel1[[#This Row],[Ruumi tüüp (TALO Tüüpruumide nimestik)]],2)</f>
        <v>21</v>
      </c>
      <c r="J212" s="25" t="s">
        <v>190</v>
      </c>
      <c r="K212" s="24" t="s">
        <v>254</v>
      </c>
      <c r="L212" s="65" t="str">
        <f>IFERROR(VLOOKUP(Tabel1[[#This Row],[Üürnik]],'Lepingu lisa'!$AW$3:$AX$22,2,FALSE),"")</f>
        <v/>
      </c>
      <c r="M212" s="65" t="str">
        <f>IFERROR(VLOOKUP(Tabel1[[#This Row],[Jaotus]],Tabelid!L:M,2,FALSE),"")</f>
        <v>NONE</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t="s">
        <v>62</v>
      </c>
      <c r="B213" s="26">
        <v>213</v>
      </c>
      <c r="C213" s="24" t="s">
        <v>202</v>
      </c>
      <c r="D213" s="24" t="s">
        <v>205</v>
      </c>
      <c r="E213" s="24" t="s">
        <v>11</v>
      </c>
      <c r="F213" s="68">
        <v>14.7</v>
      </c>
      <c r="G213" s="68"/>
      <c r="H213" s="24"/>
      <c r="I213" s="65" t="str">
        <f>LEFT(Tabel1[[#This Row],[Ruumi tüüp (TALO Tüüpruumide nimestik)]],2)</f>
        <v>21</v>
      </c>
      <c r="J213" s="25" t="s">
        <v>190</v>
      </c>
      <c r="K213" s="24" t="s">
        <v>254</v>
      </c>
      <c r="L213" s="65" t="str">
        <f>IFERROR(VLOOKUP(Tabel1[[#This Row],[Üürnik]],'Lepingu lisa'!$AW$3:$AX$22,2,FALSE),"")</f>
        <v/>
      </c>
      <c r="M213" s="65" t="str">
        <f>IFERROR(VLOOKUP(Tabel1[[#This Row],[Jaotus]],Tabelid!L:M,2,FALSE),"")</f>
        <v>NONE</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t="s">
        <v>62</v>
      </c>
      <c r="B214" s="26">
        <v>214</v>
      </c>
      <c r="C214" s="24" t="s">
        <v>202</v>
      </c>
      <c r="D214" s="24" t="s">
        <v>203</v>
      </c>
      <c r="E214" s="24" t="s">
        <v>52</v>
      </c>
      <c r="F214" s="68">
        <v>25.2</v>
      </c>
      <c r="G214" s="68"/>
      <c r="H214" s="24"/>
      <c r="I214" s="65" t="str">
        <f>LEFT(Tabel1[[#This Row],[Ruumi tüüp (TALO Tüüpruumide nimestik)]],2)</f>
        <v>91</v>
      </c>
      <c r="J214" s="25" t="s">
        <v>190</v>
      </c>
      <c r="K214" s="24" t="s">
        <v>254</v>
      </c>
      <c r="L214" s="65" t="str">
        <f>IFERROR(VLOOKUP(Tabel1[[#This Row],[Üürnik]],'Lepingu lisa'!$AW$3:$AX$22,2,FALSE),"")</f>
        <v/>
      </c>
      <c r="M214" s="65" t="str">
        <f>IFERROR(VLOOKUP(Tabel1[[#This Row],[Jaotus]],Tabelid!L:M,2,FALSE),"")</f>
        <v>NONE</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t="s">
        <v>62</v>
      </c>
      <c r="B215" s="26">
        <v>215</v>
      </c>
      <c r="C215" s="24" t="s">
        <v>202</v>
      </c>
      <c r="D215" s="24" t="s">
        <v>205</v>
      </c>
      <c r="E215" s="24" t="s">
        <v>11</v>
      </c>
      <c r="F215" s="68">
        <v>7.9</v>
      </c>
      <c r="G215" s="68"/>
      <c r="H215" s="24"/>
      <c r="I215" s="65" t="str">
        <f>LEFT(Tabel1[[#This Row],[Ruumi tüüp (TALO Tüüpruumide nimestik)]],2)</f>
        <v>21</v>
      </c>
      <c r="J215" s="25" t="s">
        <v>190</v>
      </c>
      <c r="K215" s="24" t="s">
        <v>254</v>
      </c>
      <c r="L215" s="65" t="str">
        <f>IFERROR(VLOOKUP(Tabel1[[#This Row],[Üürnik]],'Lepingu lisa'!$AW$3:$AX$22,2,FALSE),"")</f>
        <v/>
      </c>
      <c r="M215" s="65" t="str">
        <f>IFERROR(VLOOKUP(Tabel1[[#This Row],[Jaotus]],Tabelid!L:M,2,FALSE),"")</f>
        <v>NONE</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t="s">
        <v>62</v>
      </c>
      <c r="B216" s="26">
        <v>216</v>
      </c>
      <c r="C216" s="24" t="s">
        <v>202</v>
      </c>
      <c r="D216" s="24" t="s">
        <v>205</v>
      </c>
      <c r="E216" s="24" t="s">
        <v>11</v>
      </c>
      <c r="F216" s="68">
        <v>13.4</v>
      </c>
      <c r="G216" s="68"/>
      <c r="H216" s="24"/>
      <c r="I216" s="65" t="str">
        <f>LEFT(Tabel1[[#This Row],[Ruumi tüüp (TALO Tüüpruumide nimestik)]],2)</f>
        <v>21</v>
      </c>
      <c r="J216" s="25" t="s">
        <v>190</v>
      </c>
      <c r="K216" s="24" t="s">
        <v>254</v>
      </c>
      <c r="L216" s="65" t="str">
        <f>IFERROR(VLOOKUP(Tabel1[[#This Row],[Üürnik]],'Lepingu lisa'!$AW$3:$AX$22,2,FALSE),"")</f>
        <v/>
      </c>
      <c r="M216" s="65" t="str">
        <f>IFERROR(VLOOKUP(Tabel1[[#This Row],[Jaotus]],Tabelid!L:M,2,FALSE),"")</f>
        <v>NONE</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t="s">
        <v>62</v>
      </c>
      <c r="B217" s="26">
        <v>217</v>
      </c>
      <c r="C217" s="24" t="s">
        <v>202</v>
      </c>
      <c r="D217" s="24" t="s">
        <v>93</v>
      </c>
      <c r="E217" s="24" t="s">
        <v>52</v>
      </c>
      <c r="F217" s="68">
        <v>2</v>
      </c>
      <c r="G217" s="68"/>
      <c r="H217" s="24"/>
      <c r="I217" s="65" t="str">
        <f>LEFT(Tabel1[[#This Row],[Ruumi tüüp (TALO Tüüpruumide nimestik)]],2)</f>
        <v>91</v>
      </c>
      <c r="J217" s="25" t="s">
        <v>190</v>
      </c>
      <c r="K217" s="24" t="s">
        <v>254</v>
      </c>
      <c r="L217" s="65" t="str">
        <f>IFERROR(VLOOKUP(Tabel1[[#This Row],[Üürnik]],'Lepingu lisa'!$AW$3:$AX$22,2,FALSE),"")</f>
        <v/>
      </c>
      <c r="M217" s="65" t="str">
        <f>IFERROR(VLOOKUP(Tabel1[[#This Row],[Jaotus]],Tabelid!L:M,2,FALSE),"")</f>
        <v>NONE</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t="s">
        <v>62</v>
      </c>
      <c r="B218" s="26">
        <v>218</v>
      </c>
      <c r="C218" s="24" t="s">
        <v>202</v>
      </c>
      <c r="D218" s="24" t="s">
        <v>80</v>
      </c>
      <c r="E218" s="24" t="s">
        <v>38</v>
      </c>
      <c r="F218" s="68">
        <v>1.3</v>
      </c>
      <c r="G218" s="68"/>
      <c r="H218" s="24"/>
      <c r="I218" s="65" t="str">
        <f>LEFT(Tabel1[[#This Row],[Ruumi tüüp (TALO Tüüpruumide nimestik)]],2)</f>
        <v>73</v>
      </c>
      <c r="J218" s="25" t="s">
        <v>190</v>
      </c>
      <c r="K218" s="24" t="s">
        <v>254</v>
      </c>
      <c r="L218" s="65" t="str">
        <f>IFERROR(VLOOKUP(Tabel1[[#This Row],[Üürnik]],'Lepingu lisa'!$AW$3:$AX$22,2,FALSE),"")</f>
        <v/>
      </c>
      <c r="M218" s="65" t="str">
        <f>IFERROR(VLOOKUP(Tabel1[[#This Row],[Jaotus]],Tabelid!L:M,2,FALSE),"")</f>
        <v>NONE</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t="s">
        <v>62</v>
      </c>
      <c r="B219" s="26">
        <v>219</v>
      </c>
      <c r="C219" s="24" t="s">
        <v>202</v>
      </c>
      <c r="D219" s="24" t="s">
        <v>80</v>
      </c>
      <c r="E219" s="24" t="s">
        <v>38</v>
      </c>
      <c r="F219" s="68">
        <v>1.3</v>
      </c>
      <c r="G219" s="68"/>
      <c r="H219" s="24"/>
      <c r="I219" s="65" t="str">
        <f>LEFT(Tabel1[[#This Row],[Ruumi tüüp (TALO Tüüpruumide nimestik)]],2)</f>
        <v>73</v>
      </c>
      <c r="J219" s="25" t="s">
        <v>190</v>
      </c>
      <c r="K219" s="24" t="s">
        <v>254</v>
      </c>
      <c r="L219" s="65" t="str">
        <f>IFERROR(VLOOKUP(Tabel1[[#This Row],[Üürnik]],'Lepingu lisa'!$AW$3:$AX$22,2,FALSE),"")</f>
        <v/>
      </c>
      <c r="M219" s="65" t="str">
        <f>IFERROR(VLOOKUP(Tabel1[[#This Row],[Jaotus]],Tabelid!L:M,2,FALSE),"")</f>
        <v>NONE</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t="s">
        <v>62</v>
      </c>
      <c r="B220" s="26">
        <v>220</v>
      </c>
      <c r="C220" s="24" t="s">
        <v>202</v>
      </c>
      <c r="D220" s="24" t="s">
        <v>86</v>
      </c>
      <c r="E220" s="24" t="s">
        <v>36</v>
      </c>
      <c r="F220" s="68">
        <v>6.7</v>
      </c>
      <c r="G220" s="68"/>
      <c r="H220" s="24"/>
      <c r="I220" s="65" t="str">
        <f>LEFT(Tabel1[[#This Row],[Ruumi tüüp (TALO Tüüpruumide nimestik)]],2)</f>
        <v>71</v>
      </c>
      <c r="J220" s="25" t="s">
        <v>190</v>
      </c>
      <c r="K220" s="24" t="s">
        <v>254</v>
      </c>
      <c r="L220" s="65" t="str">
        <f>IFERROR(VLOOKUP(Tabel1[[#This Row],[Üürnik]],'Lepingu lisa'!$AW$3:$AX$22,2,FALSE),"")</f>
        <v/>
      </c>
      <c r="M220" s="65" t="str">
        <f>IFERROR(VLOOKUP(Tabel1[[#This Row],[Jaotus]],Tabelid!L:M,2,FALSE),"")</f>
        <v>NONE</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t="s">
        <v>62</v>
      </c>
      <c r="B221" s="26">
        <v>221</v>
      </c>
      <c r="C221" s="24" t="s">
        <v>202</v>
      </c>
      <c r="D221" s="24" t="s">
        <v>85</v>
      </c>
      <c r="E221" s="24" t="s">
        <v>13</v>
      </c>
      <c r="F221" s="68">
        <v>1.3</v>
      </c>
      <c r="G221" s="68"/>
      <c r="H221" s="24"/>
      <c r="I221" s="65" t="str">
        <f>LEFT(Tabel1[[#This Row],[Ruumi tüüp (TALO Tüüpruumide nimestik)]],2)</f>
        <v>23</v>
      </c>
      <c r="J221" s="25" t="s">
        <v>190</v>
      </c>
      <c r="K221" s="24" t="s">
        <v>254</v>
      </c>
      <c r="L221" s="65" t="str">
        <f>IFERROR(VLOOKUP(Tabel1[[#This Row],[Üürnik]],'Lepingu lisa'!$AW$3:$AX$22,2,FALSE),"")</f>
        <v/>
      </c>
      <c r="M221" s="65" t="str">
        <f>IFERROR(VLOOKUP(Tabel1[[#This Row],[Jaotus]],Tabelid!L:M,2,FALSE),"")</f>
        <v>NONE</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t="s">
        <v>62</v>
      </c>
      <c r="B222" s="26">
        <v>222</v>
      </c>
      <c r="C222" s="24" t="s">
        <v>202</v>
      </c>
      <c r="D222" s="24" t="s">
        <v>205</v>
      </c>
      <c r="E222" s="24" t="s">
        <v>11</v>
      </c>
      <c r="F222" s="68">
        <v>14</v>
      </c>
      <c r="G222" s="68"/>
      <c r="H222" s="24"/>
      <c r="I222" s="65" t="str">
        <f>LEFT(Tabel1[[#This Row],[Ruumi tüüp (TALO Tüüpruumide nimestik)]],2)</f>
        <v>21</v>
      </c>
      <c r="J222" s="25" t="s">
        <v>190</v>
      </c>
      <c r="K222" s="24" t="s">
        <v>254</v>
      </c>
      <c r="L222" s="65" t="str">
        <f>IFERROR(VLOOKUP(Tabel1[[#This Row],[Üürnik]],'Lepingu lisa'!$AW$3:$AX$22,2,FALSE),"")</f>
        <v/>
      </c>
      <c r="M222" s="65" t="str">
        <f>IFERROR(VLOOKUP(Tabel1[[#This Row],[Jaotus]],Tabelid!L:M,2,FALSE),"")</f>
        <v>NONE</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t="s">
        <v>62</v>
      </c>
      <c r="B223" s="26">
        <v>223</v>
      </c>
      <c r="C223" s="24" t="s">
        <v>202</v>
      </c>
      <c r="D223" s="24" t="s">
        <v>205</v>
      </c>
      <c r="E223" s="24" t="s">
        <v>11</v>
      </c>
      <c r="F223" s="68">
        <v>14.9</v>
      </c>
      <c r="G223" s="68"/>
      <c r="H223" s="24"/>
      <c r="I223" s="65" t="str">
        <f>LEFT(Tabel1[[#This Row],[Ruumi tüüp (TALO Tüüpruumide nimestik)]],2)</f>
        <v>21</v>
      </c>
      <c r="J223" s="25" t="s">
        <v>190</v>
      </c>
      <c r="K223" s="24" t="s">
        <v>254</v>
      </c>
      <c r="L223" s="65" t="str">
        <f>IFERROR(VLOOKUP(Tabel1[[#This Row],[Üürnik]],'Lepingu lisa'!$AW$3:$AX$22,2,FALSE),"")</f>
        <v/>
      </c>
      <c r="M223" s="65" t="str">
        <f>IFERROR(VLOOKUP(Tabel1[[#This Row],[Jaotus]],Tabelid!L:M,2,FALSE),"")</f>
        <v>NONE</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t="s">
        <v>62</v>
      </c>
      <c r="B224" s="26">
        <v>224</v>
      </c>
      <c r="C224" s="24" t="s">
        <v>164</v>
      </c>
      <c r="D224" s="24" t="s">
        <v>201</v>
      </c>
      <c r="E224" s="24" t="s">
        <v>53</v>
      </c>
      <c r="F224" s="68">
        <v>13</v>
      </c>
      <c r="G224" s="68"/>
      <c r="H224" s="24"/>
      <c r="I224" s="65" t="str">
        <f>LEFT(Tabel1[[#This Row],[Ruumi tüüp (TALO Tüüpruumide nimestik)]],2)</f>
        <v>92</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t="s">
        <v>63</v>
      </c>
      <c r="B225" s="26">
        <v>225</v>
      </c>
      <c r="C225" s="24" t="s">
        <v>164</v>
      </c>
      <c r="D225" s="24" t="s">
        <v>201</v>
      </c>
      <c r="E225" s="24" t="s">
        <v>53</v>
      </c>
      <c r="F225" s="68">
        <v>12.3</v>
      </c>
      <c r="G225" s="68"/>
      <c r="H225" s="24"/>
      <c r="I225" s="65" t="str">
        <f>LEFT(Tabel1[[#This Row],[Ruumi tüüp (TALO Tüüpruumide nimestik)]],2)</f>
        <v>92</v>
      </c>
      <c r="J225" s="25"/>
      <c r="K225" s="24"/>
      <c r="L225" s="65" t="str">
        <f>IFERROR(VLOOKUP(Tabel1[[#This Row],[Üürnik]],'Lepingu lisa'!$AW$3:$AX$22,2,FALSE),"")</f>
        <v/>
      </c>
      <c r="M225" s="65"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t="s">
        <v>63</v>
      </c>
      <c r="B226" s="26">
        <v>226</v>
      </c>
      <c r="C226" s="24" t="s">
        <v>202</v>
      </c>
      <c r="D226" s="24" t="s">
        <v>205</v>
      </c>
      <c r="E226" s="24" t="s">
        <v>11</v>
      </c>
      <c r="F226" s="68">
        <v>23.2</v>
      </c>
      <c r="G226" s="68"/>
      <c r="H226" s="24"/>
      <c r="I226" s="65" t="str">
        <f>LEFT(Tabel1[[#This Row],[Ruumi tüüp (TALO Tüüpruumide nimestik)]],2)</f>
        <v>21</v>
      </c>
      <c r="J226" s="25" t="s">
        <v>190</v>
      </c>
      <c r="K226" s="24" t="s">
        <v>254</v>
      </c>
      <c r="L226" s="65" t="str">
        <f>IFERROR(VLOOKUP(Tabel1[[#This Row],[Üürnik]],'Lepingu lisa'!$AW$3:$AX$22,2,FALSE),"")</f>
        <v/>
      </c>
      <c r="M226" s="65" t="str">
        <f>IFERROR(VLOOKUP(Tabel1[[#This Row],[Jaotus]],Tabelid!L:M,2,FALSE),"")</f>
        <v>NONE</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t="s">
        <v>63</v>
      </c>
      <c r="B227" s="26">
        <v>227</v>
      </c>
      <c r="C227" s="24" t="s">
        <v>202</v>
      </c>
      <c r="D227" s="24" t="s">
        <v>205</v>
      </c>
      <c r="E227" s="24" t="s">
        <v>11</v>
      </c>
      <c r="F227" s="68">
        <v>13.7</v>
      </c>
      <c r="G227" s="68"/>
      <c r="H227" s="24"/>
      <c r="I227" s="65" t="str">
        <f>LEFT(Tabel1[[#This Row],[Ruumi tüüp (TALO Tüüpruumide nimestik)]],2)</f>
        <v>21</v>
      </c>
      <c r="J227" s="25" t="s">
        <v>190</v>
      </c>
      <c r="K227" s="24" t="s">
        <v>254</v>
      </c>
      <c r="L227" s="65" t="str">
        <f>IFERROR(VLOOKUP(Tabel1[[#This Row],[Üürnik]],'Lepingu lisa'!$AW$3:$AX$22,2,FALSE),"")</f>
        <v/>
      </c>
      <c r="M227" s="65" t="str">
        <f>IFERROR(VLOOKUP(Tabel1[[#This Row],[Jaotus]],Tabelid!L:M,2,FALSE),"")</f>
        <v>NONE</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t="s">
        <v>63</v>
      </c>
      <c r="B228" s="26">
        <v>228</v>
      </c>
      <c r="C228" s="24" t="s">
        <v>202</v>
      </c>
      <c r="D228" s="24" t="s">
        <v>205</v>
      </c>
      <c r="E228" s="24" t="s">
        <v>11</v>
      </c>
      <c r="F228" s="68">
        <v>27.4</v>
      </c>
      <c r="G228" s="68"/>
      <c r="H228" s="24"/>
      <c r="I228" s="65" t="str">
        <f>LEFT(Tabel1[[#This Row],[Ruumi tüüp (TALO Tüüpruumide nimestik)]],2)</f>
        <v>21</v>
      </c>
      <c r="J228" s="25" t="s">
        <v>190</v>
      </c>
      <c r="K228" s="24" t="s">
        <v>254</v>
      </c>
      <c r="L228" s="65" t="str">
        <f>IFERROR(VLOOKUP(Tabel1[[#This Row],[Üürnik]],'Lepingu lisa'!$AW$3:$AX$22,2,FALSE),"")</f>
        <v/>
      </c>
      <c r="M228" s="65" t="str">
        <f>IFERROR(VLOOKUP(Tabel1[[#This Row],[Jaotus]],Tabelid!L:M,2,FALSE),"")</f>
        <v>NONE</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t="s">
        <v>63</v>
      </c>
      <c r="B229" s="26">
        <v>229</v>
      </c>
      <c r="C229" s="24" t="s">
        <v>202</v>
      </c>
      <c r="D229" s="24" t="s">
        <v>81</v>
      </c>
      <c r="E229" s="24" t="s">
        <v>52</v>
      </c>
      <c r="F229" s="68">
        <v>37</v>
      </c>
      <c r="G229" s="68"/>
      <c r="H229" s="24"/>
      <c r="I229" s="65" t="str">
        <f>LEFT(Tabel1[[#This Row],[Ruumi tüüp (TALO Tüüpruumide nimestik)]],2)</f>
        <v>91</v>
      </c>
      <c r="J229" s="25" t="s">
        <v>190</v>
      </c>
      <c r="K229" s="24" t="s">
        <v>254</v>
      </c>
      <c r="L229" s="65" t="str">
        <f>IFERROR(VLOOKUP(Tabel1[[#This Row],[Üürnik]],'Lepingu lisa'!$AW$3:$AX$22,2,FALSE),"")</f>
        <v/>
      </c>
      <c r="M229" s="65" t="str">
        <f>IFERROR(VLOOKUP(Tabel1[[#This Row],[Jaotus]],Tabelid!L:M,2,FALSE),"")</f>
        <v>NONE</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t="s">
        <v>63</v>
      </c>
      <c r="B230" s="26">
        <v>230</v>
      </c>
      <c r="C230" s="24" t="s">
        <v>202</v>
      </c>
      <c r="D230" s="24" t="s">
        <v>205</v>
      </c>
      <c r="E230" s="24" t="s">
        <v>11</v>
      </c>
      <c r="F230" s="68">
        <v>25.6</v>
      </c>
      <c r="G230" s="68"/>
      <c r="H230" s="24"/>
      <c r="I230" s="65" t="str">
        <f>LEFT(Tabel1[[#This Row],[Ruumi tüüp (TALO Tüüpruumide nimestik)]],2)</f>
        <v>21</v>
      </c>
      <c r="J230" s="25" t="s">
        <v>190</v>
      </c>
      <c r="K230" s="24" t="s">
        <v>254</v>
      </c>
      <c r="L230" s="65" t="str">
        <f>IFERROR(VLOOKUP(Tabel1[[#This Row],[Üürnik]],'Lepingu lisa'!$AW$3:$AX$22,2,FALSE),"")</f>
        <v/>
      </c>
      <c r="M230" s="65" t="str">
        <f>IFERROR(VLOOKUP(Tabel1[[#This Row],[Jaotus]],Tabelid!L:M,2,FALSE),"")</f>
        <v>NONE</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t="s">
        <v>63</v>
      </c>
      <c r="B231" s="26">
        <v>231</v>
      </c>
      <c r="C231" s="24" t="s">
        <v>202</v>
      </c>
      <c r="D231" s="24" t="s">
        <v>205</v>
      </c>
      <c r="E231" s="24" t="s">
        <v>11</v>
      </c>
      <c r="F231" s="68">
        <v>26.8</v>
      </c>
      <c r="G231" s="68"/>
      <c r="H231" s="24"/>
      <c r="I231" s="65" t="str">
        <f>LEFT(Tabel1[[#This Row],[Ruumi tüüp (TALO Tüüpruumide nimestik)]],2)</f>
        <v>21</v>
      </c>
      <c r="J231" s="25" t="s">
        <v>190</v>
      </c>
      <c r="K231" s="24" t="s">
        <v>254</v>
      </c>
      <c r="L231" s="65" t="str">
        <f>IFERROR(VLOOKUP(Tabel1[[#This Row],[Üürnik]],'Lepingu lisa'!$AW$3:$AX$22,2,FALSE),"")</f>
        <v/>
      </c>
      <c r="M231" s="65" t="str">
        <f>IFERROR(VLOOKUP(Tabel1[[#This Row],[Jaotus]],Tabelid!L:M,2,FALSE),"")</f>
        <v>NONE</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t="s">
        <v>63</v>
      </c>
      <c r="B232" s="26">
        <v>232</v>
      </c>
      <c r="C232" s="24" t="s">
        <v>202</v>
      </c>
      <c r="D232" s="24" t="s">
        <v>205</v>
      </c>
      <c r="E232" s="24" t="s">
        <v>11</v>
      </c>
      <c r="F232" s="68">
        <v>28.7</v>
      </c>
      <c r="G232" s="68"/>
      <c r="H232" s="24"/>
      <c r="I232" s="65" t="str">
        <f>LEFT(Tabel1[[#This Row],[Ruumi tüüp (TALO Tüüpruumide nimestik)]],2)</f>
        <v>21</v>
      </c>
      <c r="J232" s="25" t="s">
        <v>190</v>
      </c>
      <c r="K232" s="24" t="s">
        <v>254</v>
      </c>
      <c r="L232" s="65" t="str">
        <f>IFERROR(VLOOKUP(Tabel1[[#This Row],[Üürnik]],'Lepingu lisa'!$AW$3:$AX$22,2,FALSE),"")</f>
        <v/>
      </c>
      <c r="M232" s="65" t="str">
        <f>IFERROR(VLOOKUP(Tabel1[[#This Row],[Jaotus]],Tabelid!L:M,2,FALSE),"")</f>
        <v>NONE</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t="s">
        <v>63</v>
      </c>
      <c r="B233" s="26">
        <v>233</v>
      </c>
      <c r="C233" s="24" t="s">
        <v>202</v>
      </c>
      <c r="D233" s="24" t="s">
        <v>205</v>
      </c>
      <c r="E233" s="24" t="s">
        <v>11</v>
      </c>
      <c r="F233" s="68">
        <v>7.8</v>
      </c>
      <c r="G233" s="68"/>
      <c r="H233" s="24"/>
      <c r="I233" s="65" t="str">
        <f>LEFT(Tabel1[[#This Row],[Ruumi tüüp (TALO Tüüpruumide nimestik)]],2)</f>
        <v>21</v>
      </c>
      <c r="J233" s="25" t="s">
        <v>190</v>
      </c>
      <c r="K233" s="24" t="s">
        <v>254</v>
      </c>
      <c r="L233" s="65" t="str">
        <f>IFERROR(VLOOKUP(Tabel1[[#This Row],[Üürnik]],'Lepingu lisa'!$AW$3:$AX$22,2,FALSE),"")</f>
        <v/>
      </c>
      <c r="M233" s="65" t="str">
        <f>IFERROR(VLOOKUP(Tabel1[[#This Row],[Jaotus]],Tabelid!L:M,2,FALSE),"")</f>
        <v>NONE</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t="s">
        <v>63</v>
      </c>
      <c r="B234" s="26">
        <v>234</v>
      </c>
      <c r="C234" s="24" t="s">
        <v>202</v>
      </c>
      <c r="D234" s="24" t="s">
        <v>205</v>
      </c>
      <c r="E234" s="24" t="s">
        <v>11</v>
      </c>
      <c r="F234" s="68">
        <v>26.8</v>
      </c>
      <c r="G234" s="68"/>
      <c r="H234" s="24"/>
      <c r="I234" s="65" t="str">
        <f>LEFT(Tabel1[[#This Row],[Ruumi tüüp (TALO Tüüpruumide nimestik)]],2)</f>
        <v>21</v>
      </c>
      <c r="J234" s="25" t="s">
        <v>190</v>
      </c>
      <c r="K234" s="24" t="s">
        <v>254</v>
      </c>
      <c r="L234" s="65" t="str">
        <f>IFERROR(VLOOKUP(Tabel1[[#This Row],[Üürnik]],'Lepingu lisa'!$AW$3:$AX$22,2,FALSE),"")</f>
        <v/>
      </c>
      <c r="M234" s="65" t="str">
        <f>IFERROR(VLOOKUP(Tabel1[[#This Row],[Jaotus]],Tabelid!L:M,2,FALSE),"")</f>
        <v>NONE</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t="s">
        <v>63</v>
      </c>
      <c r="B235" s="26">
        <v>235</v>
      </c>
      <c r="C235" s="24" t="s">
        <v>202</v>
      </c>
      <c r="D235" s="24" t="s">
        <v>205</v>
      </c>
      <c r="E235" s="24" t="s">
        <v>11</v>
      </c>
      <c r="F235" s="68">
        <v>14.2</v>
      </c>
      <c r="G235" s="68"/>
      <c r="H235" s="24"/>
      <c r="I235" s="65" t="str">
        <f>LEFT(Tabel1[[#This Row],[Ruumi tüüp (TALO Tüüpruumide nimestik)]],2)</f>
        <v>21</v>
      </c>
      <c r="J235" s="25" t="s">
        <v>190</v>
      </c>
      <c r="K235" s="24" t="s">
        <v>254</v>
      </c>
      <c r="L235" s="65" t="str">
        <f>IFERROR(VLOOKUP(Tabel1[[#This Row],[Üürnik]],'Lepingu lisa'!$AW$3:$AX$22,2,FALSE),"")</f>
        <v/>
      </c>
      <c r="M235" s="65" t="str">
        <f>IFERROR(VLOOKUP(Tabel1[[#This Row],[Jaotus]],Tabelid!L:M,2,FALSE),"")</f>
        <v>NONE</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t="s">
        <v>63</v>
      </c>
      <c r="B236" s="26">
        <v>236</v>
      </c>
      <c r="C236" s="24" t="s">
        <v>202</v>
      </c>
      <c r="D236" s="24" t="s">
        <v>203</v>
      </c>
      <c r="E236" s="24" t="s">
        <v>52</v>
      </c>
      <c r="F236" s="68">
        <v>44.7</v>
      </c>
      <c r="G236" s="68"/>
      <c r="H236" s="24"/>
      <c r="I236" s="65" t="str">
        <f>LEFT(Tabel1[[#This Row],[Ruumi tüüp (TALO Tüüpruumide nimestik)]],2)</f>
        <v>91</v>
      </c>
      <c r="J236" s="25" t="s">
        <v>190</v>
      </c>
      <c r="K236" s="24" t="s">
        <v>254</v>
      </c>
      <c r="L236" s="65" t="str">
        <f>IFERROR(VLOOKUP(Tabel1[[#This Row],[Üürnik]],'Lepingu lisa'!$AW$3:$AX$22,2,FALSE),"")</f>
        <v/>
      </c>
      <c r="M236" s="65" t="str">
        <f>IFERROR(VLOOKUP(Tabel1[[#This Row],[Jaotus]],Tabelid!L:M,2,FALSE),"")</f>
        <v>NONE</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t="s">
        <v>63</v>
      </c>
      <c r="B237" s="26">
        <v>237</v>
      </c>
      <c r="C237" s="24" t="s">
        <v>202</v>
      </c>
      <c r="D237" s="24" t="s">
        <v>107</v>
      </c>
      <c r="E237" s="24" t="s">
        <v>42</v>
      </c>
      <c r="F237" s="68">
        <v>10</v>
      </c>
      <c r="G237" s="68"/>
      <c r="H237" s="24"/>
      <c r="I237" s="65" t="str">
        <f>LEFT(Tabel1[[#This Row],[Ruumi tüüp (TALO Tüüpruumide nimestik)]],2)</f>
        <v>79</v>
      </c>
      <c r="J237" s="25" t="s">
        <v>190</v>
      </c>
      <c r="K237" s="24" t="s">
        <v>254</v>
      </c>
      <c r="L237" s="65" t="str">
        <f>IFERROR(VLOOKUP(Tabel1[[#This Row],[Üürnik]],'Lepingu lisa'!$AW$3:$AX$22,2,FALSE),"")</f>
        <v/>
      </c>
      <c r="M237" s="65" t="str">
        <f>IFERROR(VLOOKUP(Tabel1[[#This Row],[Jaotus]],Tabelid!L:M,2,FALSE),"")</f>
        <v>NONE</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t="s">
        <v>63</v>
      </c>
      <c r="B238" s="26">
        <v>238</v>
      </c>
      <c r="C238" s="24" t="s">
        <v>202</v>
      </c>
      <c r="D238" s="24" t="s">
        <v>85</v>
      </c>
      <c r="E238" s="24" t="s">
        <v>13</v>
      </c>
      <c r="F238" s="68">
        <v>1.8</v>
      </c>
      <c r="G238" s="68"/>
      <c r="H238" s="24"/>
      <c r="I238" s="65" t="str">
        <f>LEFT(Tabel1[[#This Row],[Ruumi tüüp (TALO Tüüpruumide nimestik)]],2)</f>
        <v>23</v>
      </c>
      <c r="J238" s="25" t="s">
        <v>190</v>
      </c>
      <c r="K238" s="24" t="s">
        <v>254</v>
      </c>
      <c r="L238" s="65" t="str">
        <f>IFERROR(VLOOKUP(Tabel1[[#This Row],[Üürnik]],'Lepingu lisa'!$AW$3:$AX$22,2,FALSE),"")</f>
        <v/>
      </c>
      <c r="M238" s="65" t="str">
        <f>IFERROR(VLOOKUP(Tabel1[[#This Row],[Jaotus]],Tabelid!L:M,2,FALSE),"")</f>
        <v>NONE</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t="s">
        <v>63</v>
      </c>
      <c r="B239" s="26">
        <v>239</v>
      </c>
      <c r="C239" s="24" t="s">
        <v>202</v>
      </c>
      <c r="D239" s="24" t="s">
        <v>84</v>
      </c>
      <c r="E239" s="24" t="s">
        <v>37</v>
      </c>
      <c r="F239" s="68">
        <v>5.3</v>
      </c>
      <c r="G239" s="68"/>
      <c r="H239" s="24"/>
      <c r="I239" s="65" t="str">
        <f>LEFT(Tabel1[[#This Row],[Ruumi tüüp (TALO Tüüpruumide nimestik)]],2)</f>
        <v>72</v>
      </c>
      <c r="J239" s="25" t="s">
        <v>190</v>
      </c>
      <c r="K239" s="24" t="s">
        <v>254</v>
      </c>
      <c r="L239" s="65" t="str">
        <f>IFERROR(VLOOKUP(Tabel1[[#This Row],[Üürnik]],'Lepingu lisa'!$AW$3:$AX$22,2,FALSE),"")</f>
        <v/>
      </c>
      <c r="M239" s="65" t="str">
        <f>IFERROR(VLOOKUP(Tabel1[[#This Row],[Jaotus]],Tabelid!L:M,2,FALSE),"")</f>
        <v>NONE</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t="s">
        <v>63</v>
      </c>
      <c r="B240" s="26">
        <v>240</v>
      </c>
      <c r="C240" s="24" t="s">
        <v>202</v>
      </c>
      <c r="D240" s="24" t="s">
        <v>80</v>
      </c>
      <c r="E240" s="24" t="s">
        <v>38</v>
      </c>
      <c r="F240" s="68">
        <v>1.6</v>
      </c>
      <c r="G240" s="68"/>
      <c r="H240" s="24"/>
      <c r="I240" s="65" t="str">
        <f>LEFT(Tabel1[[#This Row],[Ruumi tüüp (TALO Tüüpruumide nimestik)]],2)</f>
        <v>73</v>
      </c>
      <c r="J240" s="25" t="s">
        <v>190</v>
      </c>
      <c r="K240" s="24" t="s">
        <v>254</v>
      </c>
      <c r="L240" s="65" t="str">
        <f>IFERROR(VLOOKUP(Tabel1[[#This Row],[Üürnik]],'Lepingu lisa'!$AW$3:$AX$22,2,FALSE),"")</f>
        <v/>
      </c>
      <c r="M240" s="65" t="str">
        <f>IFERROR(VLOOKUP(Tabel1[[#This Row],[Jaotus]],Tabelid!L:M,2,FALSE),"")</f>
        <v>NONE</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t="s">
        <v>63</v>
      </c>
      <c r="B241" s="26">
        <v>241</v>
      </c>
      <c r="C241" s="24" t="s">
        <v>202</v>
      </c>
      <c r="D241" s="24" t="s">
        <v>80</v>
      </c>
      <c r="E241" s="24" t="s">
        <v>38</v>
      </c>
      <c r="F241" s="68">
        <v>1.7</v>
      </c>
      <c r="G241" s="68"/>
      <c r="H241" s="24"/>
      <c r="I241" s="65" t="str">
        <f>LEFT(Tabel1[[#This Row],[Ruumi tüüp (TALO Tüüpruumide nimestik)]],2)</f>
        <v>73</v>
      </c>
      <c r="J241" s="25" t="s">
        <v>190</v>
      </c>
      <c r="K241" s="24" t="s">
        <v>254</v>
      </c>
      <c r="L241" s="65" t="str">
        <f>IFERROR(VLOOKUP(Tabel1[[#This Row],[Üürnik]],'Lepingu lisa'!$AW$3:$AX$22,2,FALSE),"")</f>
        <v/>
      </c>
      <c r="M241" s="65" t="str">
        <f>IFERROR(VLOOKUP(Tabel1[[#This Row],[Jaotus]],Tabelid!L:M,2,FALSE),"")</f>
        <v>NONE</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t="s">
        <v>63</v>
      </c>
      <c r="B242" s="26">
        <v>242</v>
      </c>
      <c r="C242" s="24" t="s">
        <v>202</v>
      </c>
      <c r="D242" s="24" t="s">
        <v>80</v>
      </c>
      <c r="E242" s="24" t="s">
        <v>38</v>
      </c>
      <c r="F242" s="68">
        <v>3.1</v>
      </c>
      <c r="G242" s="68"/>
      <c r="H242" s="24"/>
      <c r="I242" s="65" t="str">
        <f>LEFT(Tabel1[[#This Row],[Ruumi tüüp (TALO Tüüpruumide nimestik)]],2)</f>
        <v>73</v>
      </c>
      <c r="J242" s="25" t="s">
        <v>190</v>
      </c>
      <c r="K242" s="24" t="s">
        <v>254</v>
      </c>
      <c r="L242" s="65" t="str">
        <f>IFERROR(VLOOKUP(Tabel1[[#This Row],[Üürnik]],'Lepingu lisa'!$AW$3:$AX$22,2,FALSE),"")</f>
        <v/>
      </c>
      <c r="M242" s="65" t="str">
        <f>IFERROR(VLOOKUP(Tabel1[[#This Row],[Jaotus]],Tabelid!L:M,2,FALSE),"")</f>
        <v>NONE</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t="s">
        <v>63</v>
      </c>
      <c r="B243" s="26">
        <v>243</v>
      </c>
      <c r="C243" s="24" t="s">
        <v>202</v>
      </c>
      <c r="D243" s="24" t="s">
        <v>81</v>
      </c>
      <c r="E243" s="24" t="s">
        <v>52</v>
      </c>
      <c r="F243" s="68">
        <v>3.9</v>
      </c>
      <c r="G243" s="68"/>
      <c r="H243" s="24"/>
      <c r="I243" s="65" t="str">
        <f>LEFT(Tabel1[[#This Row],[Ruumi tüüp (TALO Tüüpruumide nimestik)]],2)</f>
        <v>91</v>
      </c>
      <c r="J243" s="25" t="s">
        <v>190</v>
      </c>
      <c r="K243" s="24" t="s">
        <v>254</v>
      </c>
      <c r="L243" s="65" t="str">
        <f>IFERROR(VLOOKUP(Tabel1[[#This Row],[Üürnik]],'Lepingu lisa'!$AW$3:$AX$22,2,FALSE),"")</f>
        <v/>
      </c>
      <c r="M243" s="65" t="str">
        <f>IFERROR(VLOOKUP(Tabel1[[#This Row],[Jaotus]],Tabelid!L:M,2,FALSE),"")</f>
        <v>NONE</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t="s">
        <v>63</v>
      </c>
      <c r="B244" s="26">
        <v>244</v>
      </c>
      <c r="C244" s="24" t="s">
        <v>202</v>
      </c>
      <c r="D244" s="24" t="s">
        <v>84</v>
      </c>
      <c r="E244" s="24" t="s">
        <v>37</v>
      </c>
      <c r="F244" s="68">
        <v>7</v>
      </c>
      <c r="G244" s="68"/>
      <c r="H244" s="24"/>
      <c r="I244" s="65" t="str">
        <f>LEFT(Tabel1[[#This Row],[Ruumi tüüp (TALO Tüüpruumide nimestik)]],2)</f>
        <v>72</v>
      </c>
      <c r="J244" s="25" t="s">
        <v>190</v>
      </c>
      <c r="K244" s="24" t="s">
        <v>254</v>
      </c>
      <c r="L244" s="65" t="str">
        <f>IFERROR(VLOOKUP(Tabel1[[#This Row],[Üürnik]],'Lepingu lisa'!$AW$3:$AX$22,2,FALSE),"")</f>
        <v/>
      </c>
      <c r="M244" s="65" t="str">
        <f>IFERROR(VLOOKUP(Tabel1[[#This Row],[Jaotus]],Tabelid!L:M,2,FALSE),"")</f>
        <v>NONE</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t="s">
        <v>63</v>
      </c>
      <c r="B245" s="26">
        <v>245</v>
      </c>
      <c r="C245" s="24" t="s">
        <v>202</v>
      </c>
      <c r="D245" s="24" t="s">
        <v>80</v>
      </c>
      <c r="E245" s="24" t="s">
        <v>38</v>
      </c>
      <c r="F245" s="68">
        <v>1.7</v>
      </c>
      <c r="G245" s="68"/>
      <c r="H245" s="24"/>
      <c r="I245" s="65" t="str">
        <f>LEFT(Tabel1[[#This Row],[Ruumi tüüp (TALO Tüüpruumide nimestik)]],2)</f>
        <v>73</v>
      </c>
      <c r="J245" s="25" t="s">
        <v>190</v>
      </c>
      <c r="K245" s="24" t="s">
        <v>254</v>
      </c>
      <c r="L245" s="65" t="str">
        <f>IFERROR(VLOOKUP(Tabel1[[#This Row],[Üürnik]],'Lepingu lisa'!$AW$3:$AX$22,2,FALSE),"")</f>
        <v/>
      </c>
      <c r="M245" s="65" t="str">
        <f>IFERROR(VLOOKUP(Tabel1[[#This Row],[Jaotus]],Tabelid!L:M,2,FALSE),"")</f>
        <v>NONE</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t="s">
        <v>63</v>
      </c>
      <c r="B246" s="26">
        <v>246</v>
      </c>
      <c r="C246" s="24" t="s">
        <v>202</v>
      </c>
      <c r="D246" s="24" t="s">
        <v>80</v>
      </c>
      <c r="E246" s="24" t="s">
        <v>38</v>
      </c>
      <c r="F246" s="68">
        <v>1.7</v>
      </c>
      <c r="G246" s="68"/>
      <c r="H246" s="24"/>
      <c r="I246" s="65" t="str">
        <f>LEFT(Tabel1[[#This Row],[Ruumi tüüp (TALO Tüüpruumide nimestik)]],2)</f>
        <v>73</v>
      </c>
      <c r="J246" s="25" t="s">
        <v>190</v>
      </c>
      <c r="K246" s="24" t="s">
        <v>254</v>
      </c>
      <c r="L246" s="65" t="str">
        <f>IFERROR(VLOOKUP(Tabel1[[#This Row],[Üürnik]],'Lepingu lisa'!$AW$3:$AX$22,2,FALSE),"")</f>
        <v/>
      </c>
      <c r="M246" s="65" t="str">
        <f>IFERROR(VLOOKUP(Tabel1[[#This Row],[Jaotus]],Tabelid!L:M,2,FALSE),"")</f>
        <v>NONE</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t="s">
        <v>63</v>
      </c>
      <c r="B247" s="26">
        <v>247</v>
      </c>
      <c r="C247" s="24" t="s">
        <v>202</v>
      </c>
      <c r="D247" s="24" t="s">
        <v>80</v>
      </c>
      <c r="E247" s="24" t="s">
        <v>38</v>
      </c>
      <c r="F247" s="68">
        <v>3.2</v>
      </c>
      <c r="G247" s="68"/>
      <c r="H247" s="24"/>
      <c r="I247" s="65" t="str">
        <f>LEFT(Tabel1[[#This Row],[Ruumi tüüp (TALO Tüüpruumide nimestik)]],2)</f>
        <v>73</v>
      </c>
      <c r="J247" s="25" t="s">
        <v>190</v>
      </c>
      <c r="K247" s="24" t="s">
        <v>254</v>
      </c>
      <c r="L247" s="65" t="str">
        <f>IFERROR(VLOOKUP(Tabel1[[#This Row],[Üürnik]],'Lepingu lisa'!$AW$3:$AX$22,2,FALSE),"")</f>
        <v/>
      </c>
      <c r="M247" s="65" t="str">
        <f>IFERROR(VLOOKUP(Tabel1[[#This Row],[Jaotus]],Tabelid!L:M,2,FALSE),"")</f>
        <v>NONE</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t="s">
        <v>63</v>
      </c>
      <c r="B248" s="26">
        <v>248</v>
      </c>
      <c r="C248" s="24" t="s">
        <v>202</v>
      </c>
      <c r="D248" s="24" t="s">
        <v>204</v>
      </c>
      <c r="E248" s="24" t="s">
        <v>31</v>
      </c>
      <c r="F248" s="68">
        <v>9.9</v>
      </c>
      <c r="G248" s="68"/>
      <c r="H248" s="24"/>
      <c r="I248" s="65" t="str">
        <f>LEFT(Tabel1[[#This Row],[Ruumi tüüp (TALO Tüüpruumide nimestik)]],2)</f>
        <v>59</v>
      </c>
      <c r="J248" s="25" t="s">
        <v>190</v>
      </c>
      <c r="K248" s="24" t="s">
        <v>254</v>
      </c>
      <c r="L248" s="65" t="str">
        <f>IFERROR(VLOOKUP(Tabel1[[#This Row],[Üürnik]],'Lepingu lisa'!$AW$3:$AX$22,2,FALSE),"")</f>
        <v/>
      </c>
      <c r="M248" s="65" t="str">
        <f>IFERROR(VLOOKUP(Tabel1[[#This Row],[Jaotus]],Tabelid!L:M,2,FALSE),"")</f>
        <v>NONE</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t="s">
        <v>63</v>
      </c>
      <c r="B249" s="26">
        <v>249</v>
      </c>
      <c r="C249" s="24" t="s">
        <v>202</v>
      </c>
      <c r="D249" s="24" t="s">
        <v>205</v>
      </c>
      <c r="E249" s="24" t="s">
        <v>11</v>
      </c>
      <c r="F249" s="68">
        <v>19.7</v>
      </c>
      <c r="G249" s="68"/>
      <c r="H249" s="24"/>
      <c r="I249" s="65" t="str">
        <f>LEFT(Tabel1[[#This Row],[Ruumi tüüp (TALO Tüüpruumide nimestik)]],2)</f>
        <v>21</v>
      </c>
      <c r="J249" s="25" t="s">
        <v>190</v>
      </c>
      <c r="K249" s="24" t="s">
        <v>254</v>
      </c>
      <c r="L249" s="65" t="str">
        <f>IFERROR(VLOOKUP(Tabel1[[#This Row],[Üürnik]],'Lepingu lisa'!$AW$3:$AX$22,2,FALSE),"")</f>
        <v/>
      </c>
      <c r="M249" s="65" t="str">
        <f>IFERROR(VLOOKUP(Tabel1[[#This Row],[Jaotus]],Tabelid!L:M,2,FALSE),"")</f>
        <v>NONE</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t="s">
        <v>63</v>
      </c>
      <c r="B250" s="26">
        <v>250</v>
      </c>
      <c r="C250" s="24" t="s">
        <v>202</v>
      </c>
      <c r="D250" s="24" t="s">
        <v>205</v>
      </c>
      <c r="E250" s="24" t="s">
        <v>11</v>
      </c>
      <c r="F250" s="68">
        <v>14.7</v>
      </c>
      <c r="G250" s="68"/>
      <c r="H250" s="24"/>
      <c r="I250" s="65" t="str">
        <f>LEFT(Tabel1[[#This Row],[Ruumi tüüp (TALO Tüüpruumide nimestik)]],2)</f>
        <v>21</v>
      </c>
      <c r="J250" s="25" t="s">
        <v>190</v>
      </c>
      <c r="K250" s="24" t="s">
        <v>254</v>
      </c>
      <c r="L250" s="65" t="str">
        <f>IFERROR(VLOOKUP(Tabel1[[#This Row],[Üürnik]],'Lepingu lisa'!$AW$3:$AX$22,2,FALSE),"")</f>
        <v/>
      </c>
      <c r="M250" s="65" t="str">
        <f>IFERROR(VLOOKUP(Tabel1[[#This Row],[Jaotus]],Tabelid!L:M,2,FALSE),"")</f>
        <v>NONE</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t="s">
        <v>63</v>
      </c>
      <c r="B251" s="26">
        <v>251</v>
      </c>
      <c r="C251" s="24" t="s">
        <v>202</v>
      </c>
      <c r="D251" s="24" t="s">
        <v>205</v>
      </c>
      <c r="E251" s="24" t="s">
        <v>11</v>
      </c>
      <c r="F251" s="68">
        <v>20.2</v>
      </c>
      <c r="G251" s="68"/>
      <c r="H251" s="24"/>
      <c r="I251" s="65" t="str">
        <f>LEFT(Tabel1[[#This Row],[Ruumi tüüp (TALO Tüüpruumide nimestik)]],2)</f>
        <v>21</v>
      </c>
      <c r="J251" s="25" t="s">
        <v>190</v>
      </c>
      <c r="K251" s="24" t="s">
        <v>254</v>
      </c>
      <c r="L251" s="65" t="str">
        <f>IFERROR(VLOOKUP(Tabel1[[#This Row],[Üürnik]],'Lepingu lisa'!$AW$3:$AX$22,2,FALSE),"")</f>
        <v/>
      </c>
      <c r="M251" s="65" t="str">
        <f>IFERROR(VLOOKUP(Tabel1[[#This Row],[Jaotus]],Tabelid!L:M,2,FALSE),"")</f>
        <v>NONE</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t="s">
        <v>63</v>
      </c>
      <c r="B252" s="26">
        <v>252</v>
      </c>
      <c r="C252" s="24" t="s">
        <v>202</v>
      </c>
      <c r="D252" s="24" t="s">
        <v>81</v>
      </c>
      <c r="E252" s="24" t="s">
        <v>52</v>
      </c>
      <c r="F252" s="68">
        <v>36.9</v>
      </c>
      <c r="G252" s="68"/>
      <c r="H252" s="24"/>
      <c r="I252" s="65" t="str">
        <f>LEFT(Tabel1[[#This Row],[Ruumi tüüp (TALO Tüüpruumide nimestik)]],2)</f>
        <v>91</v>
      </c>
      <c r="J252" s="25" t="s">
        <v>190</v>
      </c>
      <c r="K252" s="24" t="s">
        <v>254</v>
      </c>
      <c r="L252" s="65" t="str">
        <f>IFERROR(VLOOKUP(Tabel1[[#This Row],[Üürnik]],'Lepingu lisa'!$AW$3:$AX$22,2,FALSE),"")</f>
        <v/>
      </c>
      <c r="M252" s="65" t="str">
        <f>IFERROR(VLOOKUP(Tabel1[[#This Row],[Jaotus]],Tabelid!L:M,2,FALSE),"")</f>
        <v>NONE</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t="s">
        <v>63</v>
      </c>
      <c r="B253" s="26">
        <v>253</v>
      </c>
      <c r="C253" s="24" t="s">
        <v>197</v>
      </c>
      <c r="D253" s="24" t="s">
        <v>120</v>
      </c>
      <c r="E253" s="24" t="s">
        <v>58</v>
      </c>
      <c r="F253" s="68">
        <v>3.1</v>
      </c>
      <c r="G253" s="68"/>
      <c r="H253" s="24"/>
      <c r="I253" s="65" t="str">
        <f>LEFT(Tabel1[[#This Row],[Ruumi tüüp (TALO Tüüpruumide nimestik)]],2)</f>
        <v>99</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t="s">
        <v>63</v>
      </c>
      <c r="B254" s="26">
        <v>254</v>
      </c>
      <c r="C254" s="24" t="s">
        <v>202</v>
      </c>
      <c r="D254" s="24" t="s">
        <v>205</v>
      </c>
      <c r="E254" s="24" t="s">
        <v>11</v>
      </c>
      <c r="F254" s="68">
        <v>12.8</v>
      </c>
      <c r="G254" s="68"/>
      <c r="H254" s="24"/>
      <c r="I254" s="65" t="str">
        <f>LEFT(Tabel1[[#This Row],[Ruumi tüüp (TALO Tüüpruumide nimestik)]],2)</f>
        <v>21</v>
      </c>
      <c r="J254" s="25" t="s">
        <v>190</v>
      </c>
      <c r="K254" s="24" t="s">
        <v>254</v>
      </c>
      <c r="L254" s="65" t="str">
        <f>IFERROR(VLOOKUP(Tabel1[[#This Row],[Üürnik]],'Lepingu lisa'!$AW$3:$AX$22,2,FALSE),"")</f>
        <v/>
      </c>
      <c r="M254" s="65" t="str">
        <f>IFERROR(VLOOKUP(Tabel1[[#This Row],[Jaotus]],Tabelid!L:M,2,FALSE),"")</f>
        <v>NONE</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t="s">
        <v>63</v>
      </c>
      <c r="B255" s="26">
        <v>255</v>
      </c>
      <c r="C255" s="24" t="s">
        <v>202</v>
      </c>
      <c r="D255" s="24" t="s">
        <v>205</v>
      </c>
      <c r="E255" s="24" t="s">
        <v>11</v>
      </c>
      <c r="F255" s="68">
        <v>21.9</v>
      </c>
      <c r="G255" s="68"/>
      <c r="H255" s="24"/>
      <c r="I255" s="65" t="str">
        <f>LEFT(Tabel1[[#This Row],[Ruumi tüüp (TALO Tüüpruumide nimestik)]],2)</f>
        <v>21</v>
      </c>
      <c r="J255" s="25" t="s">
        <v>190</v>
      </c>
      <c r="K255" s="24" t="s">
        <v>254</v>
      </c>
      <c r="L255" s="65" t="str">
        <f>IFERROR(VLOOKUP(Tabel1[[#This Row],[Üürnik]],'Lepingu lisa'!$AW$3:$AX$22,2,FALSE),"")</f>
        <v/>
      </c>
      <c r="M255" s="65" t="str">
        <f>IFERROR(VLOOKUP(Tabel1[[#This Row],[Jaotus]],Tabelid!L:M,2,FALSE),"")</f>
        <v>NONE</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t="s">
        <v>63</v>
      </c>
      <c r="B256" s="26">
        <v>256</v>
      </c>
      <c r="C256" s="24" t="s">
        <v>202</v>
      </c>
      <c r="D256" s="24" t="s">
        <v>205</v>
      </c>
      <c r="E256" s="24" t="s">
        <v>11</v>
      </c>
      <c r="F256" s="68">
        <v>8.6999999999999993</v>
      </c>
      <c r="G256" s="68"/>
      <c r="H256" s="24"/>
      <c r="I256" s="65" t="str">
        <f>LEFT(Tabel1[[#This Row],[Ruumi tüüp (TALO Tüüpruumide nimestik)]],2)</f>
        <v>21</v>
      </c>
      <c r="J256" s="25" t="s">
        <v>190</v>
      </c>
      <c r="K256" s="24" t="s">
        <v>254</v>
      </c>
      <c r="L256" s="65" t="str">
        <f>IFERROR(VLOOKUP(Tabel1[[#This Row],[Üürnik]],'Lepingu lisa'!$AW$3:$AX$22,2,FALSE),"")</f>
        <v/>
      </c>
      <c r="M256" s="65" t="str">
        <f>IFERROR(VLOOKUP(Tabel1[[#This Row],[Jaotus]],Tabelid!L:M,2,FALSE),"")</f>
        <v>NONE</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t="s">
        <v>63</v>
      </c>
      <c r="B257" s="26">
        <v>257</v>
      </c>
      <c r="C257" s="24" t="s">
        <v>202</v>
      </c>
      <c r="D257" s="24" t="s">
        <v>205</v>
      </c>
      <c r="E257" s="24" t="s">
        <v>11</v>
      </c>
      <c r="F257" s="68">
        <v>25.8</v>
      </c>
      <c r="G257" s="68"/>
      <c r="H257" s="24"/>
      <c r="I257" s="65" t="str">
        <f>LEFT(Tabel1[[#This Row],[Ruumi tüüp (TALO Tüüpruumide nimestik)]],2)</f>
        <v>21</v>
      </c>
      <c r="J257" s="25" t="s">
        <v>190</v>
      </c>
      <c r="K257" s="24" t="s">
        <v>254</v>
      </c>
      <c r="L257" s="65" t="str">
        <f>IFERROR(VLOOKUP(Tabel1[[#This Row],[Üürnik]],'Lepingu lisa'!$AW$3:$AX$22,2,FALSE),"")</f>
        <v/>
      </c>
      <c r="M257" s="65" t="str">
        <f>IFERROR(VLOOKUP(Tabel1[[#This Row],[Jaotus]],Tabelid!L:M,2,FALSE),"")</f>
        <v>NONE</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t="s">
        <v>63</v>
      </c>
      <c r="B258" s="26">
        <v>258</v>
      </c>
      <c r="C258" s="24" t="s">
        <v>202</v>
      </c>
      <c r="D258" s="24" t="s">
        <v>205</v>
      </c>
      <c r="E258" s="24" t="s">
        <v>11</v>
      </c>
      <c r="F258" s="68">
        <v>26</v>
      </c>
      <c r="G258" s="68"/>
      <c r="H258" s="24"/>
      <c r="I258" s="65" t="str">
        <f>LEFT(Tabel1[[#This Row],[Ruumi tüüp (TALO Tüüpruumide nimestik)]],2)</f>
        <v>21</v>
      </c>
      <c r="J258" s="25" t="s">
        <v>190</v>
      </c>
      <c r="K258" s="24" t="s">
        <v>254</v>
      </c>
      <c r="L258" s="65" t="str">
        <f>IFERROR(VLOOKUP(Tabel1[[#This Row],[Üürnik]],'Lepingu lisa'!$AW$3:$AX$22,2,FALSE),"")</f>
        <v/>
      </c>
      <c r="M258" s="65" t="str">
        <f>IFERROR(VLOOKUP(Tabel1[[#This Row],[Jaotus]],Tabelid!L:M,2,FALSE),"")</f>
        <v>NONE</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t="s">
        <v>63</v>
      </c>
      <c r="B259" s="26">
        <v>259</v>
      </c>
      <c r="C259" s="24" t="s">
        <v>202</v>
      </c>
      <c r="D259" s="24" t="s">
        <v>205</v>
      </c>
      <c r="E259" s="24" t="s">
        <v>11</v>
      </c>
      <c r="F259" s="68">
        <v>26.8</v>
      </c>
      <c r="G259" s="68"/>
      <c r="H259" s="24"/>
      <c r="I259" s="65" t="str">
        <f>LEFT(Tabel1[[#This Row],[Ruumi tüüp (TALO Tüüpruumide nimestik)]],2)</f>
        <v>21</v>
      </c>
      <c r="J259" s="25" t="s">
        <v>190</v>
      </c>
      <c r="K259" s="24" t="s">
        <v>254</v>
      </c>
      <c r="L259" s="65" t="str">
        <f>IFERROR(VLOOKUP(Tabel1[[#This Row],[Üürnik]],'Lepingu lisa'!$AW$3:$AX$22,2,FALSE),"")</f>
        <v/>
      </c>
      <c r="M259" s="65" t="str">
        <f>IFERROR(VLOOKUP(Tabel1[[#This Row],[Jaotus]],Tabelid!L:M,2,FALSE),"")</f>
        <v>NONE</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t="s">
        <v>63</v>
      </c>
      <c r="B260" s="26">
        <v>260</v>
      </c>
      <c r="C260" s="24" t="s">
        <v>202</v>
      </c>
      <c r="D260" s="24" t="s">
        <v>205</v>
      </c>
      <c r="E260" s="24" t="s">
        <v>11</v>
      </c>
      <c r="F260" s="68">
        <v>27.3</v>
      </c>
      <c r="G260" s="68"/>
      <c r="H260" s="24"/>
      <c r="I260" s="65" t="str">
        <f>LEFT(Tabel1[[#This Row],[Ruumi tüüp (TALO Tüüpruumide nimestik)]],2)</f>
        <v>21</v>
      </c>
      <c r="J260" s="25" t="s">
        <v>190</v>
      </c>
      <c r="K260" s="24" t="s">
        <v>254</v>
      </c>
      <c r="L260" s="65" t="str">
        <f>IFERROR(VLOOKUP(Tabel1[[#This Row],[Üürnik]],'Lepingu lisa'!$AW$3:$AX$22,2,FALSE),"")</f>
        <v/>
      </c>
      <c r="M260" s="65" t="str">
        <f>IFERROR(VLOOKUP(Tabel1[[#This Row],[Jaotus]],Tabelid!L:M,2,FALSE),"")</f>
        <v>NONE</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t="s">
        <v>63</v>
      </c>
      <c r="B261" s="26">
        <v>261</v>
      </c>
      <c r="C261" s="24" t="s">
        <v>202</v>
      </c>
      <c r="D261" s="24" t="s">
        <v>205</v>
      </c>
      <c r="E261" s="24" t="s">
        <v>11</v>
      </c>
      <c r="F261" s="68">
        <v>13.4</v>
      </c>
      <c r="G261" s="68"/>
      <c r="H261" s="24"/>
      <c r="I261" s="65" t="str">
        <f>LEFT(Tabel1[[#This Row],[Ruumi tüüp (TALO Tüüpruumide nimestik)]],2)</f>
        <v>21</v>
      </c>
      <c r="J261" s="25" t="s">
        <v>190</v>
      </c>
      <c r="K261" s="24" t="s">
        <v>254</v>
      </c>
      <c r="L261" s="65" t="str">
        <f>IFERROR(VLOOKUP(Tabel1[[#This Row],[Üürnik]],'Lepingu lisa'!$AW$3:$AX$22,2,FALSE),"")</f>
        <v/>
      </c>
      <c r="M261" s="65" t="str">
        <f>IFERROR(VLOOKUP(Tabel1[[#This Row],[Jaotus]],Tabelid!L:M,2,FALSE),"")</f>
        <v>NONE</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t="s">
        <v>63</v>
      </c>
      <c r="B262" s="26">
        <v>262</v>
      </c>
      <c r="C262" s="24" t="s">
        <v>202</v>
      </c>
      <c r="D262" s="24" t="s">
        <v>205</v>
      </c>
      <c r="E262" s="24" t="s">
        <v>11</v>
      </c>
      <c r="F262" s="68">
        <v>22.6</v>
      </c>
      <c r="G262" s="68"/>
      <c r="H262" s="24"/>
      <c r="I262" s="65" t="str">
        <f>LEFT(Tabel1[[#This Row],[Ruumi tüüp (TALO Tüüpruumide nimestik)]],2)</f>
        <v>21</v>
      </c>
      <c r="J262" s="25" t="s">
        <v>190</v>
      </c>
      <c r="K262" s="24" t="s">
        <v>254</v>
      </c>
      <c r="L262" s="65" t="str">
        <f>IFERROR(VLOOKUP(Tabel1[[#This Row],[Üürnik]],'Lepingu lisa'!$AW$3:$AX$22,2,FALSE),"")</f>
        <v/>
      </c>
      <c r="M262" s="65" t="str">
        <f>IFERROR(VLOOKUP(Tabel1[[#This Row],[Jaotus]],Tabelid!L:M,2,FALSE),"")</f>
        <v>NONE</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t="s">
        <v>63</v>
      </c>
      <c r="B263" s="26">
        <v>263</v>
      </c>
      <c r="C263" s="24" t="s">
        <v>164</v>
      </c>
      <c r="D263" s="24" t="s">
        <v>201</v>
      </c>
      <c r="E263" s="24" t="s">
        <v>53</v>
      </c>
      <c r="F263" s="68">
        <v>12.2</v>
      </c>
      <c r="G263" s="68"/>
      <c r="H263" s="24"/>
      <c r="I263" s="65" t="str">
        <f>LEFT(Tabel1[[#This Row],[Ruumi tüüp (TALO Tüüpruumide nimestik)]],2)</f>
        <v>92</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t="s">
        <v>63</v>
      </c>
      <c r="B264" s="26">
        <v>264</v>
      </c>
      <c r="C264" s="24" t="s">
        <v>197</v>
      </c>
      <c r="D264" s="24" t="s">
        <v>120</v>
      </c>
      <c r="E264" s="24" t="s">
        <v>58</v>
      </c>
      <c r="F264" s="68">
        <v>10</v>
      </c>
      <c r="G264" s="68"/>
      <c r="H264" s="24"/>
      <c r="I264" s="65" t="str">
        <f>LEFT(Tabel1[[#This Row],[Ruumi tüüp (TALO Tüüpruumide nimestik)]],2)</f>
        <v>99</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t="s">
        <v>64</v>
      </c>
      <c r="B265" s="26">
        <v>265</v>
      </c>
      <c r="C265" s="24" t="s">
        <v>164</v>
      </c>
      <c r="D265" s="24" t="s">
        <v>201</v>
      </c>
      <c r="E265" s="24" t="s">
        <v>53</v>
      </c>
      <c r="F265" s="68">
        <v>12.2</v>
      </c>
      <c r="G265" s="68"/>
      <c r="H265" s="24"/>
      <c r="I265" s="65" t="str">
        <f>LEFT(Tabel1[[#This Row],[Ruumi tüüp (TALO Tüüpruumide nimestik)]],2)</f>
        <v>92</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t="s">
        <v>64</v>
      </c>
      <c r="B266" s="26">
        <v>266</v>
      </c>
      <c r="C266" s="24" t="s">
        <v>197</v>
      </c>
      <c r="D266" s="24" t="s">
        <v>91</v>
      </c>
      <c r="E266" s="24" t="s">
        <v>55</v>
      </c>
      <c r="F266" s="68">
        <v>27.4</v>
      </c>
      <c r="G266" s="68"/>
      <c r="H266" s="24"/>
      <c r="I266" s="65" t="str">
        <f>LEFT(Tabel1[[#This Row],[Ruumi tüüp (TALO Tüüpruumide nimestik)]],2)</f>
        <v>96</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t="s">
        <v>64</v>
      </c>
      <c r="B267" s="26">
        <v>267</v>
      </c>
      <c r="C267" s="24" t="s">
        <v>164</v>
      </c>
      <c r="D267" s="24" t="s">
        <v>201</v>
      </c>
      <c r="E267" s="24" t="s">
        <v>53</v>
      </c>
      <c r="F267" s="68">
        <v>12.2</v>
      </c>
      <c r="G267" s="68"/>
      <c r="H267" s="24"/>
      <c r="I267" s="65" t="str">
        <f>LEFT(Tabel1[[#This Row],[Ruumi tüüp (TALO Tüüpruumide nimestik)]],2)</f>
        <v>92</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25"/>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25"/>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25"/>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25"/>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25"/>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78"/>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78"/>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78"/>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78"/>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78"/>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5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1"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8"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5"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K7:K15</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K7:K15</xm:sqref>
        </x14:conditionalFormatting>
        <x14:conditionalFormatting xmlns:xm="http://schemas.microsoft.com/office/excel/2006/main">
          <x14:cfRule type="expression" priority="32"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29"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6"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3"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0"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17"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4"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1"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K17:K18</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K17:K18</xm:sqref>
        </x14:conditionalFormatting>
        <x14:conditionalFormatting xmlns:xm="http://schemas.microsoft.com/office/excel/2006/main">
          <x14:cfRule type="expression" priority="8"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5"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2"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233</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234</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233</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234</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233</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234</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242</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243</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244</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167</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233</v>
      </c>
      <c r="E106" s="9" t="s">
        <v>214</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168</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169</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246</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234</v>
      </c>
      <c r="E110" s="9" t="s">
        <v>215</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2006/documentManagement/types"/>
    <ds:schemaRef ds:uri="9b75d5ef-9f4b-4445-abe8-84a77c2928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Juhend haldurile</vt:lpstr>
      <vt:lpstr>Üüripinna jagamise põhimõtted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2020-09-17T11:27:14Z</cp:lastPrinted>
  <dcterms:created xsi:type="dcterms:W3CDTF">2014-12-29T14:35:11Z</dcterms:created>
  <dcterms:modified xsi:type="dcterms:W3CDTF">2020-12-21T12:31:59Z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